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showHorizontalScroll="0" showSheetTabs="0" xWindow="65521" yWindow="65521" windowWidth="15330" windowHeight="4395" activeTab="0"/>
  </bookViews>
  <sheets>
    <sheet name="Heat Loss" sheetId="1" r:id="rId1"/>
  </sheets>
  <definedNames/>
  <calcPr fullCalcOnLoad="1"/>
</workbook>
</file>

<file path=xl/sharedStrings.xml><?xml version="1.0" encoding="utf-8"?>
<sst xmlns="http://schemas.openxmlformats.org/spreadsheetml/2006/main" count="89" uniqueCount="79">
  <si>
    <t>BTU/Hr/ft/°F</t>
  </si>
  <si>
    <t>°F</t>
  </si>
  <si>
    <t>Location</t>
  </si>
  <si>
    <t>Dry Wall</t>
  </si>
  <si>
    <t>Wet wall</t>
  </si>
  <si>
    <t>Roof</t>
  </si>
  <si>
    <t>Bottom</t>
  </si>
  <si>
    <t>Total</t>
  </si>
  <si>
    <t>BTU/hr/sf/°F</t>
  </si>
  <si>
    <t>Therm Cond Of Sidewall Insuln</t>
  </si>
  <si>
    <t>Therm Cond Of Roof Insuln</t>
  </si>
  <si>
    <t>Area</t>
  </si>
  <si>
    <r>
      <t>(ft</t>
    </r>
    <r>
      <rPr>
        <b/>
        <vertAlign val="superscript"/>
        <sz val="9.5"/>
        <rFont val="Geneva"/>
        <family val="0"/>
      </rPr>
      <t>2</t>
    </r>
    <r>
      <rPr>
        <b/>
        <sz val="10"/>
        <rFont val="Geneva"/>
        <family val="0"/>
      </rPr>
      <t>)</t>
    </r>
  </si>
  <si>
    <t>Heat Loss</t>
  </si>
  <si>
    <t>(BTU/hr)</t>
  </si>
  <si>
    <t>(°F)</t>
  </si>
  <si>
    <t xml:space="preserve">Calculate the </t>
  </si>
  <si>
    <t>h of liquid film on the wet wall surface</t>
  </si>
  <si>
    <t>Outside wallTemperature</t>
  </si>
  <si>
    <t>Liquid Properties</t>
  </si>
  <si>
    <t>Vapor Properties</t>
  </si>
  <si>
    <t>Ambient temperature</t>
  </si>
  <si>
    <t>Wind speed</t>
  </si>
  <si>
    <t>Tank diameter</t>
  </si>
  <si>
    <t>Vessel height</t>
  </si>
  <si>
    <t>Liquid height</t>
  </si>
  <si>
    <t>Sidewall insulation thickness</t>
  </si>
  <si>
    <t>Roof insulation thickness</t>
  </si>
  <si>
    <t>Temperature</t>
  </si>
  <si>
    <t>www.hcheattransfer.com</t>
  </si>
  <si>
    <t>1-877-542-1214</t>
  </si>
  <si>
    <t>Ambient Heat Loss from a Vessel</t>
  </si>
  <si>
    <t>Calculations are based on:</t>
  </si>
  <si>
    <t>Assumptions</t>
  </si>
  <si>
    <t>Predict Storage Tank Heat Transfer Precisely by J.D. Kumana &amp; S.P. Kothari, Chemical Engineering, March 22, 1982, P-127</t>
  </si>
  <si>
    <t>Yellow fields are input</t>
  </si>
  <si>
    <t>Red fields are results</t>
  </si>
  <si>
    <t xml:space="preserve">* These calculations are provided for educational use only - USE AT YOUR OWN RISK.  </t>
  </si>
  <si>
    <t>This tool calculates the ambient heat losses from a vertical vessel.</t>
  </si>
  <si>
    <t>(ft)</t>
  </si>
  <si>
    <t>(inches)</t>
  </si>
  <si>
    <t>(mph)</t>
  </si>
  <si>
    <t>(BTU/lb/°F)</t>
  </si>
  <si>
    <t>(Centipoise)</t>
  </si>
  <si>
    <t>(BTU/hr/ft/°F)</t>
  </si>
  <si>
    <r>
      <t>(lb/ft</t>
    </r>
    <r>
      <rPr>
        <vertAlign val="superscript"/>
        <sz val="9.5"/>
        <rFont val="Geneva"/>
        <family val="0"/>
      </rPr>
      <t>3</t>
    </r>
    <r>
      <rPr>
        <sz val="10"/>
        <rFont val="Geneva"/>
        <family val="0"/>
      </rPr>
      <t>)</t>
    </r>
  </si>
  <si>
    <t xml:space="preserve"> (/°F)</t>
  </si>
  <si>
    <t xml:space="preserve">Liquid specific heat </t>
  </si>
  <si>
    <t>Liquid viscosity</t>
  </si>
  <si>
    <t>Liquid thermal conductivity</t>
  </si>
  <si>
    <t>Liquid density</t>
  </si>
  <si>
    <t>Liquid coeff of thermal expansion</t>
  </si>
  <si>
    <t>Vapor specific heat</t>
  </si>
  <si>
    <t>Vapor viscosity</t>
  </si>
  <si>
    <t>Vapor thermal conductivity</t>
  </si>
  <si>
    <t>Vapor density</t>
  </si>
  <si>
    <t>Vapour coeff of thermal expansion</t>
  </si>
  <si>
    <t>Vessel Dimensions</t>
  </si>
  <si>
    <t>Ambient Conditions</t>
  </si>
  <si>
    <t>RESULTS</t>
  </si>
  <si>
    <t>1. Roof slope = 0.75 inch/ft</t>
  </si>
  <si>
    <t>2. Thickness of metal sidewalls and roof = 0.1875 inches</t>
  </si>
  <si>
    <t>3. Thermal conductivity of metal sidewalls and roof = 26 BTU/Hr-ft-°F</t>
  </si>
  <si>
    <t>4. Insulation Type = cellular glass</t>
  </si>
  <si>
    <t>5. External surface has white paint with emmissivity = 0.9</t>
  </si>
  <si>
    <r>
      <t>6. Dirt factor for dry sidewall = 0.001 ft</t>
    </r>
    <r>
      <rPr>
        <vertAlign val="superscript"/>
        <sz val="9.5"/>
        <rFont val="Geneva"/>
        <family val="0"/>
      </rPr>
      <t>2</t>
    </r>
    <r>
      <rPr>
        <sz val="10"/>
        <rFont val="Geneva"/>
        <family val="0"/>
      </rPr>
      <t>.hr.°F/BTU</t>
    </r>
  </si>
  <si>
    <r>
      <t>7. Dirt factor for wet sidewall = 0.00125 ft</t>
    </r>
    <r>
      <rPr>
        <vertAlign val="superscript"/>
        <sz val="9.5"/>
        <rFont val="Geneva"/>
        <family val="0"/>
      </rPr>
      <t>2</t>
    </r>
    <r>
      <rPr>
        <sz val="10"/>
        <rFont val="Geneva"/>
        <family val="0"/>
      </rPr>
      <t>.hr.°F/BTU</t>
    </r>
  </si>
  <si>
    <r>
      <t>8. Dirt factor for bottom = 0.002 ft</t>
    </r>
    <r>
      <rPr>
        <vertAlign val="superscript"/>
        <sz val="9.5"/>
        <rFont val="Geneva"/>
        <family val="0"/>
      </rPr>
      <t>2</t>
    </r>
    <r>
      <rPr>
        <sz val="10"/>
        <rFont val="Geneva"/>
        <family val="0"/>
      </rPr>
      <t>.hr.°F/BTU</t>
    </r>
  </si>
  <si>
    <r>
      <t>9. Dirt factor for bottom = 0.002 ft</t>
    </r>
    <r>
      <rPr>
        <vertAlign val="superscript"/>
        <sz val="9.5"/>
        <rFont val="Geneva"/>
        <family val="0"/>
      </rPr>
      <t>2</t>
    </r>
    <r>
      <rPr>
        <sz val="10"/>
        <rFont val="Geneva"/>
        <family val="0"/>
      </rPr>
      <t>.hr.°F/BTU</t>
    </r>
  </si>
  <si>
    <r>
      <t>10. Dirt factor for roof = 0.001 ft</t>
    </r>
    <r>
      <rPr>
        <vertAlign val="superscript"/>
        <sz val="9.5"/>
        <rFont val="Geneva"/>
        <family val="0"/>
      </rPr>
      <t>2</t>
    </r>
    <r>
      <rPr>
        <sz val="10"/>
        <rFont val="Geneva"/>
        <family val="0"/>
      </rPr>
      <t>.hr.°F/BTU</t>
    </r>
  </si>
  <si>
    <t>11. Atmospheric pressure = 14.7 psia</t>
  </si>
  <si>
    <t>12. Ground Temperature = 5°F above ambient temperature</t>
  </si>
  <si>
    <t>13. Thermal Conductivity of ground = 0.8 BTU/Hr/ft/°F</t>
  </si>
  <si>
    <t>14. Specific heat of air = 0.25 BTU/lb/°F</t>
  </si>
  <si>
    <t>15. Viscosity of air = 0.0175 Centipoise</t>
  </si>
  <si>
    <t>16. Thermal conductivity of air = 0.0151 BTU/Hr/ft/°F</t>
  </si>
  <si>
    <r>
      <t>17. Density of air = 0.0798 lb/ft</t>
    </r>
    <r>
      <rPr>
        <vertAlign val="superscript"/>
        <sz val="9.5"/>
        <rFont val="Geneva"/>
        <family val="0"/>
      </rPr>
      <t>3</t>
    </r>
  </si>
  <si>
    <t>18. Volumetric coeff of thermal expansion of air = 0.002  /°F</t>
  </si>
  <si>
    <t>19. Temperature of vapor space = 5 °F cooler than liquid temperature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</si>
</sst>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d/yy"/>
    <numFmt numFmtId="169" formatCode="d\-mmm\-yy"/>
    <numFmt numFmtId="170" formatCode="d\-mmm"/>
    <numFmt numFmtId="171" formatCode="m/d/yy\ h:mm"/>
    <numFmt numFmtId="172" formatCode="0.0000"/>
    <numFmt numFmtId="173" formatCode="0.000"/>
    <numFmt numFmtId="174" formatCode="0.0"/>
    <numFmt numFmtId="175" formatCode="0.000000"/>
    <numFmt numFmtId="176" formatCode="#,##0.000"/>
    <numFmt numFmtId="177" formatCode="#,##0.0000"/>
    <numFmt numFmtId="178" formatCode="0.0000000"/>
    <numFmt numFmtId="179" formatCode="0.00000"/>
    <numFmt numFmtId="180" formatCode="#,##0.0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8"/>
      <name val="Geneva"/>
      <family val="0"/>
    </font>
    <font>
      <b/>
      <sz val="10"/>
      <color indexed="10"/>
      <name val="Geneva"/>
      <family val="0"/>
    </font>
    <font>
      <u val="single"/>
      <sz val="9.5"/>
      <color indexed="12"/>
      <name val="Geneva"/>
      <family val="0"/>
    </font>
    <font>
      <u val="single"/>
      <sz val="9.5"/>
      <color indexed="36"/>
      <name val="Geneva"/>
      <family val="0"/>
    </font>
    <font>
      <b/>
      <vertAlign val="superscript"/>
      <sz val="9.5"/>
      <name val="Geneva"/>
      <family val="0"/>
    </font>
    <font>
      <vertAlign val="superscript"/>
      <sz val="9.5"/>
      <name val="Geneva"/>
      <family val="0"/>
    </font>
    <font>
      <sz val="14"/>
      <color indexed="63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167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15" applyBorder="1" applyAlignment="1">
      <alignment/>
    </xf>
    <xf numFmtId="0" fontId="1" fillId="0" borderId="0" xfId="0" applyFont="1" applyBorder="1" applyAlignment="1">
      <alignment horizontal="center"/>
    </xf>
    <xf numFmtId="4" fontId="0" fillId="0" borderId="0" xfId="15" applyFill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7" fontId="0" fillId="0" borderId="0" xfId="15" applyNumberFormat="1" applyFont="1" applyFill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0" xfId="20" applyBorder="1" applyAlignment="1">
      <alignment/>
    </xf>
    <xf numFmtId="0" fontId="7" fillId="0" borderId="5" xfId="20" applyBorder="1" applyAlignment="1">
      <alignment horizontal="right"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2" borderId="1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 horizontal="left"/>
    </xf>
    <xf numFmtId="0" fontId="0" fillId="2" borderId="0" xfId="0" applyFill="1" applyBorder="1" applyAlignment="1">
      <alignment/>
    </xf>
    <xf numFmtId="4" fontId="0" fillId="2" borderId="0" xfId="15" applyFill="1" applyBorder="1" applyAlignment="1">
      <alignment horizontal="center"/>
    </xf>
    <xf numFmtId="0" fontId="0" fillId="2" borderId="14" xfId="0" applyFill="1" applyBorder="1" applyAlignment="1">
      <alignment/>
    </xf>
    <xf numFmtId="172" fontId="0" fillId="2" borderId="0" xfId="0" applyNumberFormat="1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10" xfId="0" applyFill="1" applyBorder="1" applyAlignment="1">
      <alignment/>
    </xf>
    <xf numFmtId="172" fontId="0" fillId="2" borderId="10" xfId="0" applyNumberFormat="1" applyFont="1" applyFill="1" applyBorder="1" applyAlignment="1">
      <alignment horizontal="center"/>
    </xf>
    <xf numFmtId="0" fontId="0" fillId="2" borderId="16" xfId="0" applyFill="1" applyBorder="1" applyAlignment="1">
      <alignment/>
    </xf>
    <xf numFmtId="0" fontId="12" fillId="3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17" xfId="0" applyBorder="1" applyAlignment="1">
      <alignment/>
    </xf>
    <xf numFmtId="0" fontId="1" fillId="4" borderId="17" xfId="0" applyFont="1" applyFill="1" applyBorder="1" applyAlignment="1">
      <alignment horizontal="center"/>
    </xf>
    <xf numFmtId="0" fontId="0" fillId="0" borderId="17" xfId="0" applyBorder="1" applyAlignment="1">
      <alignment horizontal="left"/>
    </xf>
    <xf numFmtId="11" fontId="1" fillId="4" borderId="17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1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3" borderId="0" xfId="0" applyFill="1" applyBorder="1" applyAlignment="1">
      <alignment/>
    </xf>
    <xf numFmtId="4" fontId="0" fillId="0" borderId="0" xfId="15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15" applyNumberFormat="1" applyBorder="1" applyAlignment="1">
      <alignment horizontal="center"/>
    </xf>
    <xf numFmtId="3" fontId="0" fillId="0" borderId="22" xfId="15" applyNumberForma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3" fontId="0" fillId="0" borderId="24" xfId="15" applyNumberFormat="1" applyBorder="1" applyAlignment="1">
      <alignment horizontal="center"/>
    </xf>
    <xf numFmtId="3" fontId="6" fillId="0" borderId="25" xfId="15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66675</xdr:rowOff>
    </xdr:from>
    <xdr:to>
      <xdr:col>2</xdr:col>
      <xdr:colOff>1209675</xdr:colOff>
      <xdr:row>4</xdr:row>
      <xdr:rowOff>114300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38125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876300</xdr:colOff>
      <xdr:row>10</xdr:row>
      <xdr:rowOff>38100</xdr:rowOff>
    </xdr:from>
    <xdr:to>
      <xdr:col>8</xdr:col>
      <xdr:colOff>381000</xdr:colOff>
      <xdr:row>22</xdr:row>
      <xdr:rowOff>47625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1743075"/>
          <a:ext cx="23907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cheattransfer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0"/>
  <sheetViews>
    <sheetView showGridLines="0" showRowColHeaders="0" tabSelected="1" showOutlineSymbols="0" zoomScale="95" zoomScaleNormal="95" workbookViewId="0" topLeftCell="A1">
      <selection activeCell="G39" sqref="G39"/>
    </sheetView>
  </sheetViews>
  <sheetFormatPr defaultColWidth="9.00390625" defaultRowHeight="12.75"/>
  <cols>
    <col min="1" max="1" width="1.75390625" style="0" customWidth="1"/>
    <col min="3" max="3" width="30.75390625" style="0" customWidth="1"/>
    <col min="4" max="4" width="14.875" style="0" customWidth="1"/>
    <col min="5" max="5" width="13.375" style="0" customWidth="1"/>
    <col min="6" max="6" width="14.375" style="0" customWidth="1"/>
    <col min="7" max="7" width="12.125" style="0" customWidth="1"/>
    <col min="8" max="16384" width="11.375" style="0" customWidth="1"/>
  </cols>
  <sheetData>
    <row r="1" ht="13.5" thickBot="1"/>
    <row r="2" spans="2:10" ht="12.75">
      <c r="B2" s="16"/>
      <c r="C2" s="17"/>
      <c r="D2" s="17"/>
      <c r="E2" s="17"/>
      <c r="F2" s="17"/>
      <c r="G2" s="17"/>
      <c r="H2" s="17"/>
      <c r="I2" s="18"/>
      <c r="J2" s="7"/>
    </row>
    <row r="3" spans="2:10" ht="12.75">
      <c r="B3" s="19"/>
      <c r="C3" s="7"/>
      <c r="D3" s="7"/>
      <c r="E3" s="7"/>
      <c r="G3" s="20"/>
      <c r="H3" s="7"/>
      <c r="I3" s="21" t="s">
        <v>29</v>
      </c>
      <c r="J3" s="7"/>
    </row>
    <row r="4" spans="2:10" ht="12.75">
      <c r="B4" s="19"/>
      <c r="C4" s="7"/>
      <c r="D4" s="7"/>
      <c r="E4" s="7"/>
      <c r="G4" s="22"/>
      <c r="H4" s="7"/>
      <c r="I4" s="23" t="s">
        <v>30</v>
      </c>
      <c r="J4" s="7"/>
    </row>
    <row r="5" spans="2:10" ht="13.5" thickBot="1">
      <c r="B5" s="24"/>
      <c r="C5" s="25"/>
      <c r="D5" s="25"/>
      <c r="E5" s="25"/>
      <c r="F5" s="25"/>
      <c r="G5" s="25"/>
      <c r="H5" s="25"/>
      <c r="I5" s="26"/>
      <c r="J5" s="7"/>
    </row>
    <row r="7" ht="18">
      <c r="C7" s="27" t="s">
        <v>31</v>
      </c>
    </row>
    <row r="9" ht="12.75">
      <c r="C9" t="s">
        <v>38</v>
      </c>
    </row>
    <row r="10" ht="12.75">
      <c r="C10" s="5"/>
    </row>
    <row r="11" ht="12.75">
      <c r="C11" s="5" t="s">
        <v>57</v>
      </c>
    </row>
    <row r="12" spans="3:5" ht="12.75">
      <c r="C12" s="45" t="s">
        <v>23</v>
      </c>
      <c r="D12" s="45" t="s">
        <v>39</v>
      </c>
      <c r="E12" s="46">
        <v>50</v>
      </c>
    </row>
    <row r="13" spans="3:5" ht="12.75">
      <c r="C13" s="45" t="s">
        <v>24</v>
      </c>
      <c r="D13" s="45" t="s">
        <v>39</v>
      </c>
      <c r="E13" s="46">
        <v>48</v>
      </c>
    </row>
    <row r="14" spans="3:5" ht="12.75">
      <c r="C14" s="45" t="s">
        <v>25</v>
      </c>
      <c r="D14" s="45" t="s">
        <v>39</v>
      </c>
      <c r="E14" s="46">
        <v>30</v>
      </c>
    </row>
    <row r="15" spans="3:5" ht="12.75">
      <c r="C15" s="45" t="s">
        <v>26</v>
      </c>
      <c r="D15" s="45" t="s">
        <v>40</v>
      </c>
      <c r="E15" s="46">
        <v>1.5</v>
      </c>
    </row>
    <row r="16" spans="3:5" ht="12.75">
      <c r="C16" s="45" t="s">
        <v>27</v>
      </c>
      <c r="D16" s="45" t="s">
        <v>40</v>
      </c>
      <c r="E16" s="46">
        <v>0</v>
      </c>
    </row>
    <row r="17" spans="3:5" ht="12.75">
      <c r="C17" s="28"/>
      <c r="D17" s="28"/>
      <c r="E17" s="53"/>
    </row>
    <row r="18" spans="3:5" ht="12.75">
      <c r="C18" s="50" t="s">
        <v>58</v>
      </c>
      <c r="D18" s="29"/>
      <c r="E18" s="52"/>
    </row>
    <row r="19" spans="3:5" ht="12.75">
      <c r="C19" s="47" t="s">
        <v>21</v>
      </c>
      <c r="D19" s="45" t="s">
        <v>15</v>
      </c>
      <c r="E19" s="46">
        <v>35</v>
      </c>
    </row>
    <row r="20" spans="3:5" ht="12.75">
      <c r="C20" s="45" t="s">
        <v>22</v>
      </c>
      <c r="D20" s="45" t="s">
        <v>41</v>
      </c>
      <c r="E20" s="46">
        <v>10</v>
      </c>
    </row>
    <row r="21" spans="3:5" ht="12.75">
      <c r="C21" s="28"/>
      <c r="D21" s="28"/>
      <c r="E21" s="49"/>
    </row>
    <row r="22" spans="3:5" ht="12.75">
      <c r="C22" s="50" t="s">
        <v>19</v>
      </c>
      <c r="D22" s="29"/>
      <c r="E22" s="29"/>
    </row>
    <row r="23" spans="3:5" ht="12.75">
      <c r="C23" s="45" t="s">
        <v>28</v>
      </c>
      <c r="D23" s="45" t="s">
        <v>15</v>
      </c>
      <c r="E23" s="46">
        <v>55</v>
      </c>
    </row>
    <row r="24" spans="3:5" ht="12.75">
      <c r="C24" s="45" t="s">
        <v>47</v>
      </c>
      <c r="D24" s="45" t="s">
        <v>42</v>
      </c>
      <c r="E24" s="46">
        <v>0.6</v>
      </c>
    </row>
    <row r="25" spans="3:5" ht="12.75">
      <c r="C25" s="45" t="s">
        <v>48</v>
      </c>
      <c r="D25" s="45" t="s">
        <v>43</v>
      </c>
      <c r="E25" s="46">
        <f>96.8/2.42</f>
        <v>40</v>
      </c>
    </row>
    <row r="26" spans="3:5" ht="12.75">
      <c r="C26" s="45" t="s">
        <v>49</v>
      </c>
      <c r="D26" s="45" t="s">
        <v>44</v>
      </c>
      <c r="E26" s="46">
        <v>0.12</v>
      </c>
    </row>
    <row r="27" spans="3:7" ht="14.25">
      <c r="C27" s="45" t="s">
        <v>50</v>
      </c>
      <c r="D27" s="45" t="s">
        <v>45</v>
      </c>
      <c r="E27" s="46">
        <v>46.8</v>
      </c>
      <c r="G27" s="10"/>
    </row>
    <row r="28" spans="3:9" ht="12.75">
      <c r="C28" s="45" t="s">
        <v>51</v>
      </c>
      <c r="D28" s="45" t="s">
        <v>46</v>
      </c>
      <c r="E28" s="48">
        <v>1E-06</v>
      </c>
      <c r="I28" s="12"/>
    </row>
    <row r="29" spans="3:9" ht="12.75">
      <c r="C29" s="28"/>
      <c r="D29" s="28"/>
      <c r="E29" s="28"/>
      <c r="I29" s="13"/>
    </row>
    <row r="30" spans="3:9" ht="12.75">
      <c r="C30" s="50" t="s">
        <v>20</v>
      </c>
      <c r="D30" s="29"/>
      <c r="E30" s="51"/>
      <c r="I30" s="12"/>
    </row>
    <row r="31" spans="3:9" ht="12.75">
      <c r="C31" s="45" t="s">
        <v>52</v>
      </c>
      <c r="D31" s="45" t="s">
        <v>42</v>
      </c>
      <c r="E31" s="46">
        <v>0.25</v>
      </c>
      <c r="I31" s="12"/>
    </row>
    <row r="32" spans="3:9" ht="12.75">
      <c r="C32" s="45" t="s">
        <v>53</v>
      </c>
      <c r="D32" s="45" t="s">
        <v>43</v>
      </c>
      <c r="E32" s="46">
        <v>0.0175</v>
      </c>
      <c r="I32" s="12"/>
    </row>
    <row r="33" spans="3:9" ht="12.75">
      <c r="C33" s="45" t="s">
        <v>54</v>
      </c>
      <c r="D33" s="45" t="s">
        <v>44</v>
      </c>
      <c r="E33" s="46">
        <v>0.015</v>
      </c>
      <c r="G33" s="1"/>
      <c r="I33" s="12"/>
    </row>
    <row r="34" spans="3:9" ht="14.25">
      <c r="C34" s="45" t="s">
        <v>55</v>
      </c>
      <c r="D34" s="45" t="s">
        <v>45</v>
      </c>
      <c r="E34" s="46">
        <v>0.08</v>
      </c>
      <c r="G34" s="1"/>
      <c r="I34" s="13"/>
    </row>
    <row r="35" spans="3:9" ht="12.75">
      <c r="C35" s="45" t="s">
        <v>56</v>
      </c>
      <c r="D35" s="45" t="s">
        <v>46</v>
      </c>
      <c r="E35" s="46">
        <v>0.002</v>
      </c>
      <c r="G35" s="1"/>
      <c r="I35" s="4"/>
    </row>
    <row r="36" ht="13.5" thickBot="1">
      <c r="I36" s="4"/>
    </row>
    <row r="37" spans="3:5" ht="12.75">
      <c r="C37" s="54" t="s">
        <v>59</v>
      </c>
      <c r="D37" s="55"/>
      <c r="E37" s="56"/>
    </row>
    <row r="38" spans="2:6" ht="12.75">
      <c r="B38" s="3"/>
      <c r="C38" s="57"/>
      <c r="D38" s="9" t="s">
        <v>11</v>
      </c>
      <c r="E38" s="58" t="s">
        <v>13</v>
      </c>
      <c r="F38" s="3"/>
    </row>
    <row r="39" spans="3:12" ht="14.25">
      <c r="C39" s="59" t="s">
        <v>2</v>
      </c>
      <c r="D39" s="9" t="s">
        <v>12</v>
      </c>
      <c r="E39" s="58" t="s">
        <v>14</v>
      </c>
      <c r="F39" s="3"/>
      <c r="K39" s="13"/>
      <c r="L39" s="14"/>
    </row>
    <row r="40" spans="3:12" ht="12.75">
      <c r="C40" s="60" t="s">
        <v>3</v>
      </c>
      <c r="D40" s="67">
        <f>PI()*E12*(E13-E14)</f>
        <v>2827.4333882308138</v>
      </c>
      <c r="E40" s="68">
        <f>(1/(1/((0.138*(ABS((E34^2*E35*32.1759*3600^2/(E32*2.42)^2)*(E13-E14)^3*((E23-5)-(((E23-5)+E19)/2))))^0.36*((E31*E32*2.42/E33)^0.175-0.55))*E33/(E13-E14))+(0.1875/(12*26))+(E15/(12*F79))+1/(((1+0.316*E20-0.036*E20*LN(ABS(((E23+(E23-5))/2-E19))))*((0.138*(ABS((0.0798^2*0.002*32.1759*3600^2/(0.0175*2.42)^2)*E13^3*(((E19+((E23-5)-E19)/4)+(E19+(E23-E19)/4))/2-E19)))^0.36*((0.25*0.0175*2.42/0.0151)^0.175-0.55))*0.0151/E13))+(ABS(0.1713*0.9/((E19+((E23-5)-E19)/4)-E19)*((((E19+((E23-5)-E19)/4)+460)/100)^4-(((E19+460)/100)^4)))))+0.001))*D40*((E23-5)-E19)</f>
        <v>6319.829703646473</v>
      </c>
      <c r="F40" s="2"/>
      <c r="K40" s="13"/>
      <c r="L40" s="14"/>
    </row>
    <row r="41" spans="3:12" ht="12.75">
      <c r="C41" s="60" t="s">
        <v>4</v>
      </c>
      <c r="D41" s="67">
        <f>PI()*E12*E14</f>
        <v>4712.38898038469</v>
      </c>
      <c r="E41" s="68">
        <f>(1/(1/F77+(0.1875/(12*26))+(E15/(12*F79))+1/(((1+0.316*E20-0.036*E20*LN(ABS(((E23+(E23-5))/2-E19))))*((0.138*(ABS((0.0798^2*0.002*32.1759*3600^2/(0.0175*2.42)^2)*E13^3*(((E19+((E23-5)-E19)/4)+(E19+(E23-E19)/4))/2-E19)))^0.36*((0.25*0.0175*2.42/0.0151)^0.175-0.55))*0.0151/E13))+(ABS(0.1713*0.9/((E19+(E23-E19)/4)-E19)*((((E19+(E23-E19)/4)+460)/100)^4-(((E19+460)/100)^4)))))+0.00125))*D41*(E23-E19)</f>
        <v>18129.771840872443</v>
      </c>
      <c r="F41" s="2"/>
      <c r="G41" s="69"/>
      <c r="K41" s="13"/>
      <c r="L41" s="14"/>
    </row>
    <row r="42" spans="3:12" ht="12.75">
      <c r="C42" s="60" t="s">
        <v>5</v>
      </c>
      <c r="D42" s="67">
        <f>PI()*E12/2*((E12^2)/4+((0.625*12/20*2)*E12/24)^2)^0.5</f>
        <v>1967.3266226898331</v>
      </c>
      <c r="E42" s="68">
        <f>(1/(1/(E33*(0.27*((ABS((E34^2*E35*32.1759*3600^2/(E32*2.42)^2)*E12^3*((E23-5)-((((E23-5)+E19)/2)))))*(E31*E32*2.42/E33))^0.25)/E12)+0.0006009+(E16/(12*F80))+1/(((0.14*E33/E12*(((ABS((0.0798^2*0.002*32.1759*3600^2/(0.0175*2.42)^2)*E12^3*(F78-E19)))*(0.25*0.0175*2.42/0.0151))^0.33))*(1+0.316*E20-0.036*E20*LN(ABS((E23-5)-E19))))+(ABS(0.1713*0.9/(F78-E19)*(((F78+460)/100)^4-((E19+460)/100)^4))))+0.001))*D42*((E23-5)-E19)</f>
        <v>2717.0804126187586</v>
      </c>
      <c r="F42" s="2"/>
      <c r="K42" s="15"/>
      <c r="L42" s="14"/>
    </row>
    <row r="43" spans="3:12" ht="12.75">
      <c r="C43" s="60" t="s">
        <v>6</v>
      </c>
      <c r="D43" s="67">
        <f>PI()*E12^2/4</f>
        <v>1963.4954084936207</v>
      </c>
      <c r="E43" s="68">
        <f>(1/(1/(0.14*E26*((ABS((E27^2*E28*32.1759*3600^2/(E25*2.42)^2)*E12^3*(E23-((E23+(E19+5))/2))))*(E24*E25*2.42/E26))^0.33/E12)+(0.1875/(12*26))+(PI()*E12/(8*0.8))+0.002))*D43*(E23-(E19+5))</f>
        <v>1156.8333863861785</v>
      </c>
      <c r="F43" s="2"/>
      <c r="K43" s="13"/>
      <c r="L43" s="14"/>
    </row>
    <row r="44" spans="3:7" ht="13.5" thickBot="1">
      <c r="C44" s="61" t="s">
        <v>7</v>
      </c>
      <c r="D44" s="71">
        <f>SUM(D40:D43)</f>
        <v>11470.644399798959</v>
      </c>
      <c r="E44" s="72">
        <f>SUM(E40:E43)</f>
        <v>28323.51534352385</v>
      </c>
      <c r="F44" s="6"/>
      <c r="G44" s="1"/>
    </row>
    <row r="45" spans="2:7" ht="12.75">
      <c r="B45" s="7"/>
      <c r="C45" s="7"/>
      <c r="D45" s="7"/>
      <c r="E45" s="7"/>
      <c r="F45" s="7"/>
      <c r="G45" s="7"/>
    </row>
    <row r="46" spans="2:7" ht="12.75">
      <c r="B46" s="7"/>
      <c r="C46" s="7"/>
      <c r="D46" s="7"/>
      <c r="E46" s="7"/>
      <c r="F46" s="7"/>
      <c r="G46" s="7"/>
    </row>
    <row r="47" spans="2:7" ht="12.75">
      <c r="B47" s="42" t="s">
        <v>35</v>
      </c>
      <c r="C47" s="62"/>
      <c r="D47" s="7"/>
      <c r="E47" s="7"/>
      <c r="F47" s="7"/>
      <c r="G47" s="7"/>
    </row>
    <row r="48" spans="2:7" ht="12.75">
      <c r="B48" s="43" t="s">
        <v>36</v>
      </c>
      <c r="C48" s="7"/>
      <c r="D48" s="7"/>
      <c r="E48" s="7"/>
      <c r="F48" s="7"/>
      <c r="G48" s="7"/>
    </row>
    <row r="49" spans="2:7" ht="15">
      <c r="B49" s="44" t="s">
        <v>37</v>
      </c>
      <c r="C49" s="7"/>
      <c r="D49" s="7"/>
      <c r="E49" s="7"/>
      <c r="F49" s="7"/>
      <c r="G49" s="7"/>
    </row>
    <row r="50" spans="2:7" ht="12.75">
      <c r="B50" s="7"/>
      <c r="C50" s="7"/>
      <c r="D50" s="7"/>
      <c r="E50" s="7"/>
      <c r="F50" s="7"/>
      <c r="G50" s="7"/>
    </row>
    <row r="51" spans="2:7" ht="12.75">
      <c r="B51" s="11"/>
      <c r="C51" s="8"/>
      <c r="D51" s="8"/>
      <c r="E51" s="7"/>
      <c r="F51" s="7"/>
      <c r="G51" s="7"/>
    </row>
    <row r="52" spans="2:9" ht="12.75">
      <c r="B52" s="70" t="s">
        <v>33</v>
      </c>
      <c r="C52" s="63"/>
      <c r="D52" s="63"/>
      <c r="E52" s="64"/>
      <c r="F52" s="64"/>
      <c r="G52" s="64"/>
      <c r="H52" s="64"/>
      <c r="I52" s="64"/>
    </row>
    <row r="53" spans="2:9" ht="12.75">
      <c r="B53" s="64" t="s">
        <v>60</v>
      </c>
      <c r="C53" s="63"/>
      <c r="D53" s="63"/>
      <c r="E53" s="64"/>
      <c r="F53" s="64"/>
      <c r="G53" s="64"/>
      <c r="H53" s="64"/>
      <c r="I53" s="64"/>
    </row>
    <row r="54" spans="2:9" ht="12.75">
      <c r="B54" s="64" t="s">
        <v>61</v>
      </c>
      <c r="C54" s="63"/>
      <c r="D54" s="63"/>
      <c r="E54" s="64"/>
      <c r="F54" s="64"/>
      <c r="G54" s="64"/>
      <c r="H54" s="64"/>
      <c r="I54" s="64"/>
    </row>
    <row r="55" spans="2:9" ht="12.75">
      <c r="B55" s="64" t="s">
        <v>62</v>
      </c>
      <c r="C55" s="63"/>
      <c r="D55" s="63"/>
      <c r="E55" s="64"/>
      <c r="F55" s="64"/>
      <c r="G55" s="64"/>
      <c r="H55" s="64"/>
      <c r="I55" s="64"/>
    </row>
    <row r="56" spans="2:9" ht="12.75">
      <c r="B56" s="64" t="s">
        <v>63</v>
      </c>
      <c r="C56" s="63"/>
      <c r="D56" s="63"/>
      <c r="E56" s="64"/>
      <c r="F56" s="64"/>
      <c r="G56" s="64"/>
      <c r="H56" s="64"/>
      <c r="I56" s="64"/>
    </row>
    <row r="57" spans="2:9" ht="12.75">
      <c r="B57" s="64" t="s">
        <v>64</v>
      </c>
      <c r="C57" s="63"/>
      <c r="D57" s="63"/>
      <c r="E57" s="64"/>
      <c r="F57" s="64"/>
      <c r="G57" s="64"/>
      <c r="H57" s="64"/>
      <c r="I57" s="64"/>
    </row>
    <row r="58" spans="2:9" ht="14.25">
      <c r="B58" s="64" t="s">
        <v>65</v>
      </c>
      <c r="C58" s="63"/>
      <c r="D58" s="63"/>
      <c r="E58" s="64"/>
      <c r="F58" s="64"/>
      <c r="G58" s="64"/>
      <c r="H58" s="64"/>
      <c r="I58" s="64"/>
    </row>
    <row r="59" spans="2:9" ht="14.25">
      <c r="B59" s="64" t="s">
        <v>66</v>
      </c>
      <c r="C59" s="63"/>
      <c r="D59" s="63"/>
      <c r="E59" s="64"/>
      <c r="F59" s="64"/>
      <c r="G59" s="64"/>
      <c r="H59" s="64"/>
      <c r="I59" s="64"/>
    </row>
    <row r="60" spans="2:9" ht="14.25">
      <c r="B60" s="64" t="s">
        <v>67</v>
      </c>
      <c r="C60" s="63"/>
      <c r="D60" s="63"/>
      <c r="E60" s="64"/>
      <c r="F60" s="64"/>
      <c r="G60" s="64"/>
      <c r="H60" s="64"/>
      <c r="I60" s="64"/>
    </row>
    <row r="61" spans="2:9" ht="14.25">
      <c r="B61" s="64" t="s">
        <v>68</v>
      </c>
      <c r="C61" s="63"/>
      <c r="D61" s="63"/>
      <c r="E61" s="64"/>
      <c r="F61" s="64"/>
      <c r="G61" s="64"/>
      <c r="H61" s="64"/>
      <c r="I61" s="64"/>
    </row>
    <row r="62" spans="2:9" ht="14.25">
      <c r="B62" s="64" t="s">
        <v>69</v>
      </c>
      <c r="C62" s="63"/>
      <c r="D62" s="63"/>
      <c r="E62" s="64"/>
      <c r="F62" s="64"/>
      <c r="G62" s="64"/>
      <c r="H62" s="64"/>
      <c r="I62" s="64"/>
    </row>
    <row r="63" spans="2:9" ht="12.75">
      <c r="B63" s="64" t="s">
        <v>70</v>
      </c>
      <c r="C63" s="63"/>
      <c r="D63" s="63"/>
      <c r="E63" s="64"/>
      <c r="F63" s="64"/>
      <c r="G63" s="64"/>
      <c r="H63" s="64"/>
      <c r="I63" s="64"/>
    </row>
    <row r="64" spans="2:9" ht="12.75">
      <c r="B64" s="64" t="s">
        <v>71</v>
      </c>
      <c r="C64" s="63"/>
      <c r="D64" s="63"/>
      <c r="E64" s="64"/>
      <c r="F64" s="64"/>
      <c r="G64" s="64"/>
      <c r="H64" s="64"/>
      <c r="I64" s="64"/>
    </row>
    <row r="65" spans="2:9" ht="12.75">
      <c r="B65" s="64" t="s">
        <v>72</v>
      </c>
      <c r="C65" s="63"/>
      <c r="D65" s="63"/>
      <c r="E65" s="64"/>
      <c r="F65" s="64"/>
      <c r="G65" s="64"/>
      <c r="H65" s="64"/>
      <c r="I65" s="64"/>
    </row>
    <row r="66" spans="2:9" ht="12.75">
      <c r="B66" s="64" t="s">
        <v>73</v>
      </c>
      <c r="C66" s="63"/>
      <c r="D66" s="63"/>
      <c r="E66" s="64"/>
      <c r="F66" s="64"/>
      <c r="G66" s="64"/>
      <c r="H66" s="64"/>
      <c r="I66" s="64"/>
    </row>
    <row r="67" spans="2:9" ht="12.75">
      <c r="B67" s="64" t="s">
        <v>74</v>
      </c>
      <c r="C67" s="63"/>
      <c r="D67" s="63"/>
      <c r="E67" s="64"/>
      <c r="F67" s="64"/>
      <c r="G67" s="64"/>
      <c r="H67" s="64"/>
      <c r="I67" s="64"/>
    </row>
    <row r="68" spans="2:9" ht="12.75">
      <c r="B68" s="64" t="s">
        <v>75</v>
      </c>
      <c r="C68" s="63"/>
      <c r="D68" s="63"/>
      <c r="E68" s="64"/>
      <c r="F68" s="64"/>
      <c r="G68" s="64"/>
      <c r="H68" s="64"/>
      <c r="I68" s="64"/>
    </row>
    <row r="69" spans="2:9" ht="14.25">
      <c r="B69" s="64" t="s">
        <v>76</v>
      </c>
      <c r="C69" s="63"/>
      <c r="D69" s="63"/>
      <c r="E69" s="64"/>
      <c r="F69" s="64"/>
      <c r="G69" s="64"/>
      <c r="H69" s="64"/>
      <c r="I69" s="64"/>
    </row>
    <row r="70" spans="2:9" ht="12.75">
      <c r="B70" s="64" t="s">
        <v>77</v>
      </c>
      <c r="C70" s="63"/>
      <c r="D70" s="63"/>
      <c r="E70" s="64"/>
      <c r="F70" s="64"/>
      <c r="G70" s="64"/>
      <c r="H70" s="64"/>
      <c r="I70" s="64"/>
    </row>
    <row r="71" spans="2:9" ht="12.75">
      <c r="B71" s="64" t="s">
        <v>78</v>
      </c>
      <c r="C71" s="63"/>
      <c r="D71" s="63"/>
      <c r="E71" s="64"/>
      <c r="F71" s="64"/>
      <c r="G71" s="64"/>
      <c r="H71" s="64"/>
      <c r="I71" s="64"/>
    </row>
    <row r="72" spans="2:9" ht="12.75">
      <c r="B72" s="64"/>
      <c r="C72" s="63"/>
      <c r="D72" s="63"/>
      <c r="E72" s="64"/>
      <c r="F72" s="64"/>
      <c r="G72" s="64"/>
      <c r="H72" s="64"/>
      <c r="I72" s="64"/>
    </row>
    <row r="73" spans="2:9" ht="12.75">
      <c r="B73" s="65" t="s">
        <v>32</v>
      </c>
      <c r="C73" s="63"/>
      <c r="D73" s="63"/>
      <c r="E73" s="64"/>
      <c r="F73" s="64"/>
      <c r="G73" s="64"/>
      <c r="H73" s="64"/>
      <c r="I73" s="64"/>
    </row>
    <row r="74" spans="2:9" ht="12.75">
      <c r="B74" s="66" t="s">
        <v>34</v>
      </c>
      <c r="C74" s="63"/>
      <c r="D74" s="63"/>
      <c r="E74" s="64"/>
      <c r="F74" s="64"/>
      <c r="G74" s="64"/>
      <c r="H74" s="64"/>
      <c r="I74" s="64"/>
    </row>
    <row r="76" spans="2:7" ht="12.75" hidden="1">
      <c r="B76" s="30" t="s">
        <v>16</v>
      </c>
      <c r="C76" s="31"/>
      <c r="D76" s="31"/>
      <c r="E76" s="31"/>
      <c r="F76" s="31"/>
      <c r="G76" s="32"/>
    </row>
    <row r="77" spans="2:7" ht="12.75" hidden="1">
      <c r="B77" s="33" t="s">
        <v>17</v>
      </c>
      <c r="C77" s="34"/>
      <c r="D77" s="34"/>
      <c r="E77" s="34"/>
      <c r="F77" s="35">
        <f>MAX((0.45*E26/E14^0.75*((ABS((E27^2*E28*32.1759*3600^2/(E25*2.42)^2)*E14^3*(E23-((E23+E19)/2))))*(E24*E25*2.42/E26))^0.25),(0.495*E26/E14*((ABS((E27^2*E28*32.1759*3600^2/(E25*2.42)^2)*E14^3*(E23-((E23+E19)/2))))*(E24*E25*2.42/E26))^0.25))</f>
        <v>1.4152210328270973</v>
      </c>
      <c r="G77" s="36" t="s">
        <v>8</v>
      </c>
    </row>
    <row r="78" spans="2:7" ht="12.75" hidden="1">
      <c r="B78" s="33" t="s">
        <v>18</v>
      </c>
      <c r="C78" s="34"/>
      <c r="D78" s="34"/>
      <c r="E78" s="34"/>
      <c r="F78" s="35">
        <f>IF(E16=0,(((E23-5)+E19)/2),(E19+((E23-5)-E19)/4))</f>
        <v>42.5</v>
      </c>
      <c r="G78" s="36" t="s">
        <v>1</v>
      </c>
    </row>
    <row r="79" spans="2:7" ht="12.75" hidden="1">
      <c r="B79" s="33" t="s">
        <v>9</v>
      </c>
      <c r="C79" s="34"/>
      <c r="D79" s="34"/>
      <c r="E79" s="34"/>
      <c r="F79" s="37">
        <f>(0.0006*(((((E23+E19)/2)+(E19+(E23-E19)/4))/2)+460)+0.074)/12</f>
        <v>0.03129166666666667</v>
      </c>
      <c r="G79" s="36" t="s">
        <v>0</v>
      </c>
    </row>
    <row r="80" spans="2:7" ht="12.75" hidden="1">
      <c r="B80" s="38" t="s">
        <v>10</v>
      </c>
      <c r="C80" s="39"/>
      <c r="D80" s="39"/>
      <c r="E80" s="39"/>
      <c r="F80" s="40">
        <f>F79</f>
        <v>0.03129166666666667</v>
      </c>
      <c r="G80" s="41" t="s">
        <v>0</v>
      </c>
    </row>
  </sheetData>
  <hyperlinks>
    <hyperlink ref="I3" r:id="rId1" display="www.hcheattransfer.com"/>
  </hyperlinks>
  <printOptions/>
  <pageMargins left="0.75" right="0.1" top="1" bottom="1" header="0.5" footer="0.5"/>
  <pageSetup horizontalDpi="300" verticalDpi="300" orientation="portrait" scale="80" r:id="rId3"/>
  <headerFooter alignWithMargins="0">
    <oddHeader>&amp;LRigorous Heat Loss Program&amp;R&amp;D</oddHeader>
    <oddFooter>&amp;LR.A. Hawrelak&amp;C&amp;T&amp;R&amp;f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PERCS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Hawrelak</dc:creator>
  <cp:keywords/>
  <dc:description/>
  <cp:lastModifiedBy>H&amp;C Heat Transfer</cp:lastModifiedBy>
  <cp:lastPrinted>1996-11-17T14:11:32Z</cp:lastPrinted>
  <dcterms:created xsi:type="dcterms:W3CDTF">1996-11-17T14:15:10Z</dcterms:created>
  <dcterms:modified xsi:type="dcterms:W3CDTF">2011-01-24T17:27:15Z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