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45" yWindow="270" windowWidth="18195" windowHeight="8730" activeTab="0"/>
  </bookViews>
  <sheets>
    <sheet name="Dimensions" sheetId="1" r:id="rId1"/>
  </sheets>
  <definedNames>
    <definedName name="_xlnm.Print_Titles" localSheetId="0">'Dimensions'!$1:$10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<sst xmlns="http://schemas.openxmlformats.org/spreadsheetml/2006/main" count="10" uniqueCount="10">
  <si>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* This information is provided for educational use only - USE AT YOUR OWN RISK.  </t>
  </si>
  <si>
    <t>www.hcheattransfer.com</t>
  </si>
  <si>
    <t>1-877-542-1214</t>
  </si>
  <si>
    <t>Tube
O.D.
Inches</t>
  </si>
  <si>
    <r>
      <t>ft</t>
    </r>
    <r>
      <rPr>
        <vertAlign val="superscript"/>
        <sz val="8"/>
        <rFont val="Arial"/>
        <family val="0"/>
      </rPr>
      <t xml:space="preserve">2 </t>
    </r>
    <r>
      <rPr>
        <sz val="8"/>
        <rFont val="Arial"/>
        <family val="0"/>
      </rPr>
      <t>external surface per ft length</t>
    </r>
  </si>
  <si>
    <t>Tube I.D.
Inches</t>
  </si>
  <si>
    <r>
      <t>O.D.</t>
    </r>
    <r>
      <rPr>
        <sz val="8"/>
        <rFont val="Arial"/>
        <family val="0"/>
      </rPr>
      <t xml:space="preserve">
I.D.</t>
    </r>
  </si>
  <si>
    <t>B.W.G.
gage</t>
  </si>
  <si>
    <t>Wall
Thickness
Inches</t>
  </si>
  <si>
    <t>Tubes Characteristics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</si>
</sst>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0.00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6"/>
      <color indexed="63"/>
      <name val="Arial"/>
      <family val="0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vertAlign val="superscript"/>
      <sz val="8"/>
      <name val="Arial"/>
      <family val="0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2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9" xfId="20" applyBorder="1" applyAlignment="1">
      <alignment horizontal="right"/>
    </xf>
    <xf numFmtId="0" fontId="0" fillId="0" borderId="9" xfId="0" applyBorder="1" applyAlignment="1">
      <alignment horizontal="right"/>
    </xf>
    <xf numFmtId="1" fontId="0" fillId="0" borderId="1" xfId="0" applyNumberFormat="1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0" fillId="0" borderId="11" xfId="0" applyFill="1" applyBorder="1" applyAlignment="1" quotePrefix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2" fontId="0" fillId="0" borderId="12" xfId="0" applyNumberFormat="1" applyFill="1" applyBorder="1" applyAlignment="1">
      <alignment horizontal="center"/>
    </xf>
    <xf numFmtId="12" fontId="0" fillId="0" borderId="10" xfId="0" applyNumberFormat="1" applyFill="1" applyBorder="1" applyAlignment="1">
      <alignment horizontal="center"/>
    </xf>
    <xf numFmtId="12" fontId="0" fillId="0" borderId="11" xfId="0" applyNumberFormat="1" applyFill="1" applyBorder="1" applyAlignment="1">
      <alignment horizontal="center"/>
    </xf>
    <xf numFmtId="12" fontId="0" fillId="0" borderId="12" xfId="0" applyNumberFormat="1" applyFill="1" applyBorder="1" applyAlignment="1" quotePrefix="1">
      <alignment horizontal="center"/>
    </xf>
    <xf numFmtId="174" fontId="0" fillId="0" borderId="1" xfId="0" applyNumberForma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3</xdr:col>
      <xdr:colOff>733425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1638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cheattransfer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87"/>
  <sheetViews>
    <sheetView showGridLines="0" showRowColHeaders="0" showZeros="0" tabSelected="1" showOutlineSymbols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.421875" style="2" customWidth="1"/>
    <col min="3" max="3" width="10.7109375" style="0" customWidth="1"/>
    <col min="4" max="8" width="11.7109375" style="0" customWidth="1"/>
  </cols>
  <sheetData>
    <row r="1" ht="9" customHeight="1" thickBot="1"/>
    <row r="2" spans="2:9" ht="12.75">
      <c r="B2" s="4"/>
      <c r="C2" s="5"/>
      <c r="D2" s="5"/>
      <c r="E2" s="5"/>
      <c r="F2" s="5"/>
      <c r="G2" s="5"/>
      <c r="H2" s="5"/>
      <c r="I2" s="10"/>
    </row>
    <row r="3" spans="2:9" ht="12.75">
      <c r="B3" s="6"/>
      <c r="C3" s="7"/>
      <c r="D3" s="7"/>
      <c r="E3" s="7"/>
      <c r="F3" s="7"/>
      <c r="G3" s="7"/>
      <c r="I3" s="14" t="s">
        <v>1</v>
      </c>
    </row>
    <row r="4" spans="2:9" ht="12.75">
      <c r="B4" s="6"/>
      <c r="C4" s="7"/>
      <c r="D4" s="7"/>
      <c r="E4" s="7"/>
      <c r="F4" s="7"/>
      <c r="G4" s="7"/>
      <c r="I4" s="15" t="s">
        <v>2</v>
      </c>
    </row>
    <row r="5" spans="2:9" ht="13.5" thickBot="1">
      <c r="B5" s="8"/>
      <c r="C5" s="9"/>
      <c r="D5" s="9"/>
      <c r="E5" s="9"/>
      <c r="F5" s="9"/>
      <c r="G5" s="9"/>
      <c r="H5" s="9"/>
      <c r="I5" s="11"/>
    </row>
    <row r="6" ht="8.25" customHeight="1"/>
    <row r="7" spans="2:3" ht="20.25">
      <c r="B7"/>
      <c r="C7" s="12" t="s">
        <v>9</v>
      </c>
    </row>
    <row r="8" spans="2:3" ht="6.75" customHeight="1">
      <c r="B8"/>
      <c r="C8" s="2"/>
    </row>
    <row r="9" spans="2:8" ht="12.75" customHeight="1">
      <c r="B9"/>
      <c r="C9" s="29" t="s">
        <v>3</v>
      </c>
      <c r="D9" s="29" t="s">
        <v>7</v>
      </c>
      <c r="E9" s="31" t="s">
        <v>8</v>
      </c>
      <c r="F9" s="28" t="s">
        <v>5</v>
      </c>
      <c r="G9" s="27" t="s">
        <v>6</v>
      </c>
      <c r="H9" s="28" t="s">
        <v>4</v>
      </c>
    </row>
    <row r="10" spans="3:9" s="1" customFormat="1" ht="66.75" customHeight="1">
      <c r="C10" s="30"/>
      <c r="D10" s="30"/>
      <c r="E10" s="32"/>
      <c r="F10" s="28"/>
      <c r="G10" s="28"/>
      <c r="H10" s="28"/>
      <c r="I10"/>
    </row>
    <row r="11" spans="2:8" ht="12.75">
      <c r="B11"/>
      <c r="C11" s="25">
        <v>0.25</v>
      </c>
      <c r="D11" s="16">
        <v>22</v>
      </c>
      <c r="E11" s="3">
        <v>0.028</v>
      </c>
      <c r="F11" s="3">
        <f>+$C$11-(2*E11)</f>
        <v>0.194</v>
      </c>
      <c r="G11" s="3">
        <f>+$C$11/F11</f>
        <v>1.2886597938144329</v>
      </c>
      <c r="H11" s="26">
        <f>+PI()*$C$11/12</f>
        <v>0.06544984694978735</v>
      </c>
    </row>
    <row r="12" spans="2:8" ht="12.75">
      <c r="B12"/>
      <c r="C12" s="17"/>
      <c r="D12" s="16">
        <v>24</v>
      </c>
      <c r="E12" s="3">
        <v>0.022</v>
      </c>
      <c r="F12" s="3">
        <f>+$C$11-(2*E12)</f>
        <v>0.20600000000000002</v>
      </c>
      <c r="G12" s="3">
        <f>+$C$11/F12</f>
        <v>1.2135922330097086</v>
      </c>
      <c r="H12" s="26">
        <f>+PI()*$C$11/12</f>
        <v>0.06544984694978735</v>
      </c>
    </row>
    <row r="13" spans="2:8" ht="12.75">
      <c r="B13"/>
      <c r="C13" s="17"/>
      <c r="D13" s="16">
        <v>26</v>
      </c>
      <c r="E13" s="3">
        <v>0.018</v>
      </c>
      <c r="F13" s="3">
        <f>+$C$11-(2*E13)</f>
        <v>0.214</v>
      </c>
      <c r="G13" s="3">
        <f>+$C$11/F13</f>
        <v>1.1682242990654206</v>
      </c>
      <c r="H13" s="26">
        <f>+PI()*$C$11/12</f>
        <v>0.06544984694978735</v>
      </c>
    </row>
    <row r="14" spans="2:8" ht="12.75">
      <c r="B14"/>
      <c r="C14" s="18"/>
      <c r="D14" s="16">
        <v>27</v>
      </c>
      <c r="E14" s="3">
        <v>0.016</v>
      </c>
      <c r="F14" s="3">
        <f>+$C$11-(2*E14)</f>
        <v>0.218</v>
      </c>
      <c r="G14" s="3">
        <f>+$C$11/F14</f>
        <v>1.146788990825688</v>
      </c>
      <c r="H14" s="26">
        <f>+PI()*$C$11/12</f>
        <v>0.06544984694978735</v>
      </c>
    </row>
    <row r="15" spans="2:8" ht="12.75">
      <c r="B15"/>
      <c r="C15" s="25">
        <f>3/8</f>
        <v>0.375</v>
      </c>
      <c r="D15" s="16">
        <v>18</v>
      </c>
      <c r="E15" s="3">
        <v>0.049</v>
      </c>
      <c r="F15" s="3">
        <f>+$C$15-(2*E15)</f>
        <v>0.277</v>
      </c>
      <c r="G15" s="3">
        <f>+$C$15/F15</f>
        <v>1.3537906137184115</v>
      </c>
      <c r="H15" s="26">
        <f>+PI()*$C$15/12</f>
        <v>0.09817477042468103</v>
      </c>
    </row>
    <row r="16" spans="2:8" ht="12.75">
      <c r="B16"/>
      <c r="C16" s="17"/>
      <c r="D16" s="16">
        <v>20</v>
      </c>
      <c r="E16" s="3">
        <v>0.035</v>
      </c>
      <c r="F16" s="3">
        <f>+$C$15-(2*E16)</f>
        <v>0.305</v>
      </c>
      <c r="G16" s="3">
        <f>+$C$15/F16</f>
        <v>1.2295081967213115</v>
      </c>
      <c r="H16" s="26">
        <f>+PI()*$C$15/12</f>
        <v>0.09817477042468103</v>
      </c>
    </row>
    <row r="17" spans="2:8" ht="12.75">
      <c r="B17"/>
      <c r="C17" s="17"/>
      <c r="D17" s="16">
        <v>22</v>
      </c>
      <c r="E17" s="3">
        <v>0.028</v>
      </c>
      <c r="F17" s="3">
        <f>+$C$15-(2*E17)</f>
        <v>0.319</v>
      </c>
      <c r="G17" s="3">
        <f>+$C$15/F17</f>
        <v>1.1755485893416928</v>
      </c>
      <c r="H17" s="26">
        <f>+PI()*$C$15/12</f>
        <v>0.09817477042468103</v>
      </c>
    </row>
    <row r="18" spans="2:8" ht="12.75">
      <c r="B18"/>
      <c r="C18" s="18"/>
      <c r="D18" s="16">
        <v>24</v>
      </c>
      <c r="E18" s="3">
        <v>0.022</v>
      </c>
      <c r="F18" s="3">
        <f>+$C$15-(2*E18)</f>
        <v>0.331</v>
      </c>
      <c r="G18" s="3">
        <f>+$C$15/F18</f>
        <v>1.1329305135951662</v>
      </c>
      <c r="H18" s="26">
        <f>+PI()*$C$15/12</f>
        <v>0.09817477042468103</v>
      </c>
    </row>
    <row r="19" spans="2:8" ht="12.75">
      <c r="B19"/>
      <c r="C19" s="25">
        <f>1/2</f>
        <v>0.5</v>
      </c>
      <c r="D19" s="16">
        <v>16</v>
      </c>
      <c r="E19" s="3">
        <v>0.065</v>
      </c>
      <c r="F19" s="3">
        <f>+$C$19-(2*E19)</f>
        <v>0.37</v>
      </c>
      <c r="G19" s="3">
        <f>+$C$19/F19</f>
        <v>1.3513513513513513</v>
      </c>
      <c r="H19" s="26">
        <f>+PI()*$C$19/12</f>
        <v>0.1308996938995747</v>
      </c>
    </row>
    <row r="20" spans="2:8" ht="12.75">
      <c r="B20"/>
      <c r="C20" s="17"/>
      <c r="D20" s="16">
        <v>18</v>
      </c>
      <c r="E20" s="3">
        <v>0.049</v>
      </c>
      <c r="F20" s="3">
        <f>+$C$19-(2*E20)</f>
        <v>0.402</v>
      </c>
      <c r="G20" s="3">
        <f>+$C$19/F20</f>
        <v>1.243781094527363</v>
      </c>
      <c r="H20" s="26">
        <f>+PI()*$C$19/12</f>
        <v>0.1308996938995747</v>
      </c>
    </row>
    <row r="21" spans="2:8" ht="12.75">
      <c r="B21"/>
      <c r="C21" s="17"/>
      <c r="D21" s="16">
        <v>20</v>
      </c>
      <c r="E21" s="3">
        <v>0.035</v>
      </c>
      <c r="F21" s="3">
        <f>+$C$19-(2*E21)</f>
        <v>0.43</v>
      </c>
      <c r="G21" s="3">
        <f>+$C$19/F21</f>
        <v>1.1627906976744187</v>
      </c>
      <c r="H21" s="26">
        <f>+PI()*$C$19/12</f>
        <v>0.1308996938995747</v>
      </c>
    </row>
    <row r="22" spans="2:8" ht="12.75">
      <c r="B22"/>
      <c r="C22" s="18"/>
      <c r="D22" s="16">
        <v>22</v>
      </c>
      <c r="E22" s="3">
        <v>0.028</v>
      </c>
      <c r="F22" s="3">
        <f>+$C$19-(2*E22)</f>
        <v>0.444</v>
      </c>
      <c r="G22" s="3">
        <f>+$C$19/F22</f>
        <v>1.1261261261261262</v>
      </c>
      <c r="H22" s="26">
        <f>+PI()*$C$19/12</f>
        <v>0.1308996938995747</v>
      </c>
    </row>
    <row r="23" spans="2:8" ht="12.75">
      <c r="B23"/>
      <c r="C23" s="25">
        <f>5/8</f>
        <v>0.625</v>
      </c>
      <c r="D23" s="16">
        <v>12</v>
      </c>
      <c r="E23" s="3">
        <v>0.109</v>
      </c>
      <c r="F23" s="3">
        <f>+$C$23-(2*E23)</f>
        <v>0.40700000000000003</v>
      </c>
      <c r="G23" s="3">
        <f>+$C$23/F23</f>
        <v>1.5356265356265355</v>
      </c>
      <c r="H23" s="26">
        <f>+PI()*$C$23/12</f>
        <v>0.1636246173744684</v>
      </c>
    </row>
    <row r="24" spans="2:8" ht="12.75">
      <c r="B24"/>
      <c r="C24" s="17"/>
      <c r="D24" s="16">
        <v>13</v>
      </c>
      <c r="E24" s="3">
        <v>0.095</v>
      </c>
      <c r="F24" s="3">
        <f aca="true" t="shared" si="0" ref="F24:F31">+$C$23-(2*E24)</f>
        <v>0.435</v>
      </c>
      <c r="G24" s="3">
        <f aca="true" t="shared" si="1" ref="G24:G31">+$C$23/F24</f>
        <v>1.4367816091954022</v>
      </c>
      <c r="H24" s="26">
        <f aca="true" t="shared" si="2" ref="H24:H31">+PI()*$C$23/12</f>
        <v>0.1636246173744684</v>
      </c>
    </row>
    <row r="25" spans="2:8" ht="12.75">
      <c r="B25"/>
      <c r="C25" s="17"/>
      <c r="D25" s="16">
        <v>14</v>
      </c>
      <c r="E25" s="3">
        <v>0.083</v>
      </c>
      <c r="F25" s="3">
        <f t="shared" si="0"/>
        <v>0.45899999999999996</v>
      </c>
      <c r="G25" s="3">
        <f t="shared" si="1"/>
        <v>1.3616557734204795</v>
      </c>
      <c r="H25" s="26">
        <f t="shared" si="2"/>
        <v>0.1636246173744684</v>
      </c>
    </row>
    <row r="26" spans="2:8" ht="12.75">
      <c r="B26"/>
      <c r="C26" s="17"/>
      <c r="D26" s="16">
        <v>15</v>
      </c>
      <c r="E26" s="3">
        <v>0.072</v>
      </c>
      <c r="F26" s="3">
        <f t="shared" si="0"/>
        <v>0.481</v>
      </c>
      <c r="G26" s="3">
        <f t="shared" si="1"/>
        <v>1.2993762993762994</v>
      </c>
      <c r="H26" s="26">
        <f t="shared" si="2"/>
        <v>0.1636246173744684</v>
      </c>
    </row>
    <row r="27" spans="2:8" ht="12.75">
      <c r="B27"/>
      <c r="C27" s="17"/>
      <c r="D27" s="16">
        <v>16</v>
      </c>
      <c r="E27" s="3">
        <v>0.065</v>
      </c>
      <c r="F27" s="3">
        <f t="shared" si="0"/>
        <v>0.495</v>
      </c>
      <c r="G27" s="3">
        <f t="shared" si="1"/>
        <v>1.2626262626262625</v>
      </c>
      <c r="H27" s="26">
        <f t="shared" si="2"/>
        <v>0.1636246173744684</v>
      </c>
    </row>
    <row r="28" spans="2:8" ht="12.75">
      <c r="B28"/>
      <c r="C28" s="17"/>
      <c r="D28" s="16">
        <v>17</v>
      </c>
      <c r="E28" s="3">
        <v>0.058</v>
      </c>
      <c r="F28" s="3">
        <f t="shared" si="0"/>
        <v>0.509</v>
      </c>
      <c r="G28" s="3">
        <f t="shared" si="1"/>
        <v>1.2278978388998034</v>
      </c>
      <c r="H28" s="26">
        <f t="shared" si="2"/>
        <v>0.1636246173744684</v>
      </c>
    </row>
    <row r="29" spans="2:8" ht="12.75">
      <c r="B29"/>
      <c r="C29" s="17"/>
      <c r="D29" s="16">
        <v>18</v>
      </c>
      <c r="E29" s="3">
        <v>0.049</v>
      </c>
      <c r="F29" s="3">
        <f t="shared" si="0"/>
        <v>0.527</v>
      </c>
      <c r="G29" s="3">
        <f t="shared" si="1"/>
        <v>1.1859582542694496</v>
      </c>
      <c r="H29" s="26">
        <f t="shared" si="2"/>
        <v>0.1636246173744684</v>
      </c>
    </row>
    <row r="30" spans="2:8" ht="12.75">
      <c r="B30"/>
      <c r="C30" s="17"/>
      <c r="D30" s="16">
        <v>19</v>
      </c>
      <c r="E30" s="1">
        <v>0.042</v>
      </c>
      <c r="F30" s="3">
        <f t="shared" si="0"/>
        <v>0.541</v>
      </c>
      <c r="G30" s="3">
        <f t="shared" si="1"/>
        <v>1.155268022181146</v>
      </c>
      <c r="H30" s="26">
        <f t="shared" si="2"/>
        <v>0.1636246173744684</v>
      </c>
    </row>
    <row r="31" spans="2:8" ht="12.75">
      <c r="B31"/>
      <c r="C31" s="18"/>
      <c r="D31" s="16">
        <v>20</v>
      </c>
      <c r="E31" s="3">
        <v>0.035</v>
      </c>
      <c r="F31" s="3">
        <f t="shared" si="0"/>
        <v>0.5549999999999999</v>
      </c>
      <c r="G31" s="3">
        <f t="shared" si="1"/>
        <v>1.1261261261261262</v>
      </c>
      <c r="H31" s="26">
        <f t="shared" si="2"/>
        <v>0.1636246173744684</v>
      </c>
    </row>
    <row r="32" spans="2:8" ht="12.75">
      <c r="B32"/>
      <c r="C32" s="25">
        <f>3/4</f>
        <v>0.75</v>
      </c>
      <c r="D32" s="16">
        <v>10</v>
      </c>
      <c r="E32" s="3">
        <v>0.134</v>
      </c>
      <c r="F32" s="3">
        <f>+$C$32-(2*E32)</f>
        <v>0.482</v>
      </c>
      <c r="G32" s="3">
        <f>+$C$32/F32</f>
        <v>1.5560165975103735</v>
      </c>
      <c r="H32" s="26">
        <f>+PI()*$C$32/12</f>
        <v>0.19634954084936207</v>
      </c>
    </row>
    <row r="33" spans="2:8" ht="12.75">
      <c r="B33"/>
      <c r="C33" s="17"/>
      <c r="D33" s="16">
        <v>11</v>
      </c>
      <c r="E33" s="3">
        <v>0.12</v>
      </c>
      <c r="F33" s="3">
        <f aca="true" t="shared" si="3" ref="F33:F41">+$C$32-(2*E33)</f>
        <v>0.51</v>
      </c>
      <c r="G33" s="3">
        <f aca="true" t="shared" si="4" ref="G33:G41">+$C$32/F33</f>
        <v>1.4705882352941175</v>
      </c>
      <c r="H33" s="26">
        <f aca="true" t="shared" si="5" ref="H33:H41">+PI()*$C$32/12</f>
        <v>0.19634954084936207</v>
      </c>
    </row>
    <row r="34" spans="2:8" ht="12.75">
      <c r="B34"/>
      <c r="C34" s="17"/>
      <c r="D34" s="16">
        <v>12</v>
      </c>
      <c r="E34" s="3">
        <v>0.109</v>
      </c>
      <c r="F34" s="3">
        <f t="shared" si="3"/>
        <v>0.532</v>
      </c>
      <c r="G34" s="3">
        <f t="shared" si="4"/>
        <v>1.4097744360902256</v>
      </c>
      <c r="H34" s="26">
        <f t="shared" si="5"/>
        <v>0.19634954084936207</v>
      </c>
    </row>
    <row r="35" spans="2:8" ht="12.75">
      <c r="B35"/>
      <c r="C35" s="17"/>
      <c r="D35" s="16">
        <v>13</v>
      </c>
      <c r="E35" s="3">
        <v>0.095</v>
      </c>
      <c r="F35" s="3">
        <f t="shared" si="3"/>
        <v>0.56</v>
      </c>
      <c r="G35" s="3">
        <f t="shared" si="4"/>
        <v>1.3392857142857142</v>
      </c>
      <c r="H35" s="26">
        <f t="shared" si="5"/>
        <v>0.19634954084936207</v>
      </c>
    </row>
    <row r="36" spans="2:8" ht="12.75">
      <c r="B36"/>
      <c r="C36" s="17"/>
      <c r="D36" s="16">
        <v>14</v>
      </c>
      <c r="E36" s="3">
        <v>0.083</v>
      </c>
      <c r="F36" s="3">
        <f t="shared" si="3"/>
        <v>0.584</v>
      </c>
      <c r="G36" s="3">
        <f t="shared" si="4"/>
        <v>1.284246575342466</v>
      </c>
      <c r="H36" s="26">
        <f t="shared" si="5"/>
        <v>0.19634954084936207</v>
      </c>
    </row>
    <row r="37" spans="2:8" ht="12.75">
      <c r="B37"/>
      <c r="C37" s="17"/>
      <c r="D37" s="16">
        <v>15</v>
      </c>
      <c r="E37" s="3">
        <v>0.072</v>
      </c>
      <c r="F37" s="3">
        <f t="shared" si="3"/>
        <v>0.606</v>
      </c>
      <c r="G37" s="3">
        <f t="shared" si="4"/>
        <v>1.2376237623762376</v>
      </c>
      <c r="H37" s="26">
        <f t="shared" si="5"/>
        <v>0.19634954084936207</v>
      </c>
    </row>
    <row r="38" spans="2:8" ht="12.75">
      <c r="B38"/>
      <c r="C38" s="17"/>
      <c r="D38" s="16">
        <v>16</v>
      </c>
      <c r="E38" s="3">
        <v>0.065</v>
      </c>
      <c r="F38" s="3">
        <f t="shared" si="3"/>
        <v>0.62</v>
      </c>
      <c r="G38" s="3">
        <f t="shared" si="4"/>
        <v>1.2096774193548387</v>
      </c>
      <c r="H38" s="26">
        <f t="shared" si="5"/>
        <v>0.19634954084936207</v>
      </c>
    </row>
    <row r="39" spans="2:8" ht="12.75">
      <c r="B39"/>
      <c r="C39" s="17"/>
      <c r="D39" s="16">
        <v>17</v>
      </c>
      <c r="E39" s="3">
        <v>0.058</v>
      </c>
      <c r="F39" s="3">
        <f t="shared" si="3"/>
        <v>0.634</v>
      </c>
      <c r="G39" s="3">
        <f t="shared" si="4"/>
        <v>1.1829652996845426</v>
      </c>
      <c r="H39" s="26">
        <f t="shared" si="5"/>
        <v>0.19634954084936207</v>
      </c>
    </row>
    <row r="40" spans="2:8" ht="12.75">
      <c r="B40"/>
      <c r="C40" s="17"/>
      <c r="D40" s="16">
        <v>18</v>
      </c>
      <c r="E40" s="3">
        <v>0.049</v>
      </c>
      <c r="F40" s="3">
        <f t="shared" si="3"/>
        <v>0.652</v>
      </c>
      <c r="G40" s="3">
        <f t="shared" si="4"/>
        <v>1.1503067484662577</v>
      </c>
      <c r="H40" s="26">
        <f t="shared" si="5"/>
        <v>0.19634954084936207</v>
      </c>
    </row>
    <row r="41" spans="2:8" ht="12.75">
      <c r="B41"/>
      <c r="C41" s="18"/>
      <c r="D41" s="16">
        <v>20</v>
      </c>
      <c r="E41" s="3">
        <v>0.035</v>
      </c>
      <c r="F41" s="3">
        <f t="shared" si="3"/>
        <v>0.6799999999999999</v>
      </c>
      <c r="G41" s="3">
        <f t="shared" si="4"/>
        <v>1.1029411764705883</v>
      </c>
      <c r="H41" s="26">
        <f t="shared" si="5"/>
        <v>0.19634954084936207</v>
      </c>
    </row>
    <row r="42" spans="2:8" ht="12.75">
      <c r="B42"/>
      <c r="C42" s="25">
        <f>7/8</f>
        <v>0.875</v>
      </c>
      <c r="D42" s="16">
        <v>10</v>
      </c>
      <c r="E42" s="3">
        <v>0.134</v>
      </c>
      <c r="F42" s="3">
        <f>+$C$42-(2*E42)</f>
        <v>0.607</v>
      </c>
      <c r="G42" s="3">
        <f>+$C$42/F42</f>
        <v>1.441515650741351</v>
      </c>
      <c r="H42" s="26">
        <f>+PI()*$C$42/12</f>
        <v>0.22907446432425574</v>
      </c>
    </row>
    <row r="43" spans="2:8" ht="12.75">
      <c r="B43"/>
      <c r="C43" s="17"/>
      <c r="D43" s="16">
        <v>11</v>
      </c>
      <c r="E43" s="3">
        <v>0.12</v>
      </c>
      <c r="F43" s="3">
        <f aca="true" t="shared" si="6" ref="F43:F51">+$C$42-(2*E43)</f>
        <v>0.635</v>
      </c>
      <c r="G43" s="3">
        <f aca="true" t="shared" si="7" ref="G43:G51">+$C$42/F43</f>
        <v>1.3779527559055118</v>
      </c>
      <c r="H43" s="26">
        <f aca="true" t="shared" si="8" ref="H43:H51">+PI()*$C$42/12</f>
        <v>0.22907446432425574</v>
      </c>
    </row>
    <row r="44" spans="2:8" ht="12.75">
      <c r="B44"/>
      <c r="C44" s="17"/>
      <c r="D44" s="16">
        <v>12</v>
      </c>
      <c r="E44" s="3">
        <v>0.109</v>
      </c>
      <c r="F44" s="3">
        <f t="shared" si="6"/>
        <v>0.657</v>
      </c>
      <c r="G44" s="3">
        <f t="shared" si="7"/>
        <v>1.3318112633181125</v>
      </c>
      <c r="H44" s="26">
        <f t="shared" si="8"/>
        <v>0.22907446432425574</v>
      </c>
    </row>
    <row r="45" spans="2:8" ht="12.75">
      <c r="B45"/>
      <c r="C45" s="17"/>
      <c r="D45" s="16">
        <v>13</v>
      </c>
      <c r="E45" s="3">
        <v>0.095</v>
      </c>
      <c r="F45" s="3">
        <f t="shared" si="6"/>
        <v>0.685</v>
      </c>
      <c r="G45" s="3">
        <f t="shared" si="7"/>
        <v>1.2773722627737225</v>
      </c>
      <c r="H45" s="26">
        <f t="shared" si="8"/>
        <v>0.22907446432425574</v>
      </c>
    </row>
    <row r="46" spans="2:8" ht="12.75">
      <c r="B46"/>
      <c r="C46" s="17"/>
      <c r="D46" s="16">
        <v>14</v>
      </c>
      <c r="E46" s="3">
        <v>0.083</v>
      </c>
      <c r="F46" s="3">
        <f t="shared" si="6"/>
        <v>0.709</v>
      </c>
      <c r="G46" s="3">
        <f t="shared" si="7"/>
        <v>1.2341325811001411</v>
      </c>
      <c r="H46" s="26">
        <f t="shared" si="8"/>
        <v>0.22907446432425574</v>
      </c>
    </row>
    <row r="47" spans="2:8" ht="12.75">
      <c r="B47"/>
      <c r="C47" s="17"/>
      <c r="D47" s="16">
        <v>15</v>
      </c>
      <c r="E47" s="3">
        <v>0.072</v>
      </c>
      <c r="F47" s="3">
        <f t="shared" si="6"/>
        <v>0.731</v>
      </c>
      <c r="G47" s="3">
        <f t="shared" si="7"/>
        <v>1.1969904240766074</v>
      </c>
      <c r="H47" s="26">
        <f t="shared" si="8"/>
        <v>0.22907446432425574</v>
      </c>
    </row>
    <row r="48" spans="2:8" ht="12.75">
      <c r="B48"/>
      <c r="C48" s="17"/>
      <c r="D48" s="16">
        <v>16</v>
      </c>
      <c r="E48" s="3">
        <v>0.065</v>
      </c>
      <c r="F48" s="3">
        <f t="shared" si="6"/>
        <v>0.745</v>
      </c>
      <c r="G48" s="3">
        <f t="shared" si="7"/>
        <v>1.174496644295302</v>
      </c>
      <c r="H48" s="26">
        <f t="shared" si="8"/>
        <v>0.22907446432425574</v>
      </c>
    </row>
    <row r="49" spans="2:8" ht="12.75">
      <c r="B49"/>
      <c r="C49" s="17"/>
      <c r="D49" s="16">
        <v>17</v>
      </c>
      <c r="E49" s="3">
        <v>0.058</v>
      </c>
      <c r="F49" s="3">
        <f t="shared" si="6"/>
        <v>0.759</v>
      </c>
      <c r="G49" s="3">
        <f t="shared" si="7"/>
        <v>1.152832674571805</v>
      </c>
      <c r="H49" s="26">
        <f t="shared" si="8"/>
        <v>0.22907446432425574</v>
      </c>
    </row>
    <row r="50" spans="2:8" ht="12.75">
      <c r="B50"/>
      <c r="C50" s="17"/>
      <c r="D50" s="16">
        <v>18</v>
      </c>
      <c r="E50" s="3">
        <v>0.049</v>
      </c>
      <c r="F50" s="3">
        <f t="shared" si="6"/>
        <v>0.777</v>
      </c>
      <c r="G50" s="3">
        <f t="shared" si="7"/>
        <v>1.1261261261261262</v>
      </c>
      <c r="H50" s="26">
        <f t="shared" si="8"/>
        <v>0.22907446432425574</v>
      </c>
    </row>
    <row r="51" spans="2:8" ht="12.75">
      <c r="B51"/>
      <c r="C51" s="18"/>
      <c r="D51" s="16">
        <v>20</v>
      </c>
      <c r="E51" s="3">
        <v>0.035</v>
      </c>
      <c r="F51" s="3">
        <f t="shared" si="6"/>
        <v>0.8049999999999999</v>
      </c>
      <c r="G51" s="3">
        <f t="shared" si="7"/>
        <v>1.0869565217391306</v>
      </c>
      <c r="H51" s="26">
        <f t="shared" si="8"/>
        <v>0.22907446432425574</v>
      </c>
    </row>
    <row r="52" spans="2:8" ht="12.75">
      <c r="B52"/>
      <c r="C52" s="19">
        <v>1</v>
      </c>
      <c r="D52" s="16">
        <v>8</v>
      </c>
      <c r="E52" s="3">
        <v>0.165</v>
      </c>
      <c r="F52" s="3">
        <f>+$C$52-(2*E52)</f>
        <v>0.6699999999999999</v>
      </c>
      <c r="G52" s="3">
        <f>+$C$52/F52</f>
        <v>1.492537313432836</v>
      </c>
      <c r="H52" s="26">
        <f>+PI()*$C$52/12</f>
        <v>0.2617993877991494</v>
      </c>
    </row>
    <row r="53" spans="2:8" ht="12.75">
      <c r="B53"/>
      <c r="C53" s="20"/>
      <c r="D53" s="16">
        <v>10</v>
      </c>
      <c r="E53" s="3">
        <v>0.134</v>
      </c>
      <c r="F53" s="3">
        <f aca="true" t="shared" si="9" ref="F53:F61">+$C$52-(2*E53)</f>
        <v>0.732</v>
      </c>
      <c r="G53" s="3">
        <f aca="true" t="shared" si="10" ref="G53:G61">+$C$52/F53</f>
        <v>1.366120218579235</v>
      </c>
      <c r="H53" s="26">
        <f aca="true" t="shared" si="11" ref="H53:H61">+PI()*$C$52/12</f>
        <v>0.2617993877991494</v>
      </c>
    </row>
    <row r="54" spans="2:8" ht="12.75">
      <c r="B54"/>
      <c r="C54" s="20"/>
      <c r="D54" s="16">
        <v>11</v>
      </c>
      <c r="E54" s="3">
        <v>0.12</v>
      </c>
      <c r="F54" s="3">
        <f t="shared" si="9"/>
        <v>0.76</v>
      </c>
      <c r="G54" s="3">
        <f t="shared" si="10"/>
        <v>1.3157894736842106</v>
      </c>
      <c r="H54" s="26">
        <f t="shared" si="11"/>
        <v>0.2617993877991494</v>
      </c>
    </row>
    <row r="55" spans="2:8" ht="12.75">
      <c r="B55"/>
      <c r="C55" s="20"/>
      <c r="D55" s="16">
        <v>12</v>
      </c>
      <c r="E55" s="3">
        <v>0.109</v>
      </c>
      <c r="F55" s="3">
        <f t="shared" si="9"/>
        <v>0.782</v>
      </c>
      <c r="G55" s="3">
        <f t="shared" si="10"/>
        <v>1.278772378516624</v>
      </c>
      <c r="H55" s="26">
        <f t="shared" si="11"/>
        <v>0.2617993877991494</v>
      </c>
    </row>
    <row r="56" spans="2:8" ht="12.75">
      <c r="B56"/>
      <c r="C56" s="20"/>
      <c r="D56" s="16">
        <v>13</v>
      </c>
      <c r="E56" s="3">
        <v>0.095</v>
      </c>
      <c r="F56" s="3">
        <f t="shared" si="9"/>
        <v>0.81</v>
      </c>
      <c r="G56" s="3">
        <f t="shared" si="10"/>
        <v>1.2345679012345678</v>
      </c>
      <c r="H56" s="26">
        <f t="shared" si="11"/>
        <v>0.2617993877991494</v>
      </c>
    </row>
    <row r="57" spans="2:8" ht="12.75">
      <c r="B57"/>
      <c r="C57" s="20"/>
      <c r="D57" s="16">
        <v>14</v>
      </c>
      <c r="E57" s="3">
        <v>0.083</v>
      </c>
      <c r="F57" s="3">
        <f t="shared" si="9"/>
        <v>0.834</v>
      </c>
      <c r="G57" s="3">
        <f t="shared" si="10"/>
        <v>1.1990407673860912</v>
      </c>
      <c r="H57" s="26">
        <f t="shared" si="11"/>
        <v>0.2617993877991494</v>
      </c>
    </row>
    <row r="58" spans="2:8" ht="12.75">
      <c r="B58"/>
      <c r="C58" s="20"/>
      <c r="D58" s="16">
        <v>15</v>
      </c>
      <c r="E58" s="3">
        <v>0.072</v>
      </c>
      <c r="F58" s="3">
        <f t="shared" si="9"/>
        <v>0.856</v>
      </c>
      <c r="G58" s="3">
        <f t="shared" si="10"/>
        <v>1.1682242990654206</v>
      </c>
      <c r="H58" s="26">
        <f t="shared" si="11"/>
        <v>0.2617993877991494</v>
      </c>
    </row>
    <row r="59" spans="2:8" ht="12.75">
      <c r="B59"/>
      <c r="C59" s="20"/>
      <c r="D59" s="16">
        <v>16</v>
      </c>
      <c r="E59" s="3">
        <v>0.065</v>
      </c>
      <c r="F59" s="3">
        <f t="shared" si="9"/>
        <v>0.87</v>
      </c>
      <c r="G59" s="3">
        <f t="shared" si="10"/>
        <v>1.1494252873563218</v>
      </c>
      <c r="H59" s="26">
        <f t="shared" si="11"/>
        <v>0.2617993877991494</v>
      </c>
    </row>
    <row r="60" spans="2:8" ht="12.75">
      <c r="B60"/>
      <c r="C60" s="20"/>
      <c r="D60" s="16">
        <v>18</v>
      </c>
      <c r="E60" s="3">
        <v>0.049</v>
      </c>
      <c r="F60" s="3">
        <f t="shared" si="9"/>
        <v>0.902</v>
      </c>
      <c r="G60" s="3">
        <f t="shared" si="10"/>
        <v>1.1086474501108647</v>
      </c>
      <c r="H60" s="26">
        <f t="shared" si="11"/>
        <v>0.2617993877991494</v>
      </c>
    </row>
    <row r="61" spans="2:8" ht="12.75">
      <c r="B61"/>
      <c r="C61" s="21"/>
      <c r="D61" s="1">
        <v>20</v>
      </c>
      <c r="E61" s="3">
        <v>0.035</v>
      </c>
      <c r="F61" s="3">
        <f t="shared" si="9"/>
        <v>0.9299999999999999</v>
      </c>
      <c r="G61" s="3">
        <f t="shared" si="10"/>
        <v>1.0752688172043012</v>
      </c>
      <c r="H61" s="26">
        <f t="shared" si="11"/>
        <v>0.2617993877991494</v>
      </c>
    </row>
    <row r="62" spans="2:8" ht="12.75">
      <c r="B62"/>
      <c r="C62" s="22">
        <v>1.25</v>
      </c>
      <c r="D62" s="16">
        <v>7</v>
      </c>
      <c r="E62" s="3">
        <v>0.18</v>
      </c>
      <c r="F62" s="3">
        <f>+$C$62-(2*E62)</f>
        <v>0.89</v>
      </c>
      <c r="G62" s="3">
        <f>+$C$62/F62</f>
        <v>1.4044943820224718</v>
      </c>
      <c r="H62" s="26">
        <f>+PI()*$C$62/12</f>
        <v>0.3272492347489368</v>
      </c>
    </row>
    <row r="63" spans="2:8" ht="12.75">
      <c r="B63"/>
      <c r="C63" s="23"/>
      <c r="D63" s="16">
        <v>8</v>
      </c>
      <c r="E63" s="3">
        <v>0.165</v>
      </c>
      <c r="F63" s="3">
        <f aca="true" t="shared" si="12" ref="F63:F71">+$C$62-(2*E63)</f>
        <v>0.9199999999999999</v>
      </c>
      <c r="G63" s="3">
        <f aca="true" t="shared" si="13" ref="G63:G71">+$C$62/F63</f>
        <v>1.358695652173913</v>
      </c>
      <c r="H63" s="26">
        <f aca="true" t="shared" si="14" ref="H63:H71">+PI()*$C$62/12</f>
        <v>0.3272492347489368</v>
      </c>
    </row>
    <row r="64" spans="2:8" ht="12.75">
      <c r="B64"/>
      <c r="C64" s="23"/>
      <c r="D64" s="16">
        <v>10</v>
      </c>
      <c r="E64" s="3">
        <v>0.134</v>
      </c>
      <c r="F64" s="3">
        <f t="shared" si="12"/>
        <v>0.982</v>
      </c>
      <c r="G64" s="3">
        <f t="shared" si="13"/>
        <v>1.2729124236252547</v>
      </c>
      <c r="H64" s="26">
        <f t="shared" si="14"/>
        <v>0.3272492347489368</v>
      </c>
    </row>
    <row r="65" spans="2:8" ht="12.75">
      <c r="B65"/>
      <c r="C65" s="23"/>
      <c r="D65" s="16">
        <v>11</v>
      </c>
      <c r="E65" s="3">
        <v>0.12</v>
      </c>
      <c r="F65" s="3">
        <f t="shared" si="12"/>
        <v>1.01</v>
      </c>
      <c r="G65" s="3">
        <f t="shared" si="13"/>
        <v>1.2376237623762376</v>
      </c>
      <c r="H65" s="26">
        <f t="shared" si="14"/>
        <v>0.3272492347489368</v>
      </c>
    </row>
    <row r="66" spans="2:8" ht="12.75">
      <c r="B66"/>
      <c r="C66" s="23"/>
      <c r="D66" s="16">
        <v>12</v>
      </c>
      <c r="E66" s="3">
        <v>0.109</v>
      </c>
      <c r="F66" s="3">
        <f t="shared" si="12"/>
        <v>1.032</v>
      </c>
      <c r="G66" s="3">
        <f t="shared" si="13"/>
        <v>1.2112403100775193</v>
      </c>
      <c r="H66" s="26">
        <f t="shared" si="14"/>
        <v>0.3272492347489368</v>
      </c>
    </row>
    <row r="67" spans="2:8" ht="12.75">
      <c r="B67"/>
      <c r="C67" s="23"/>
      <c r="D67" s="16">
        <v>13</v>
      </c>
      <c r="E67" s="3">
        <v>0.095</v>
      </c>
      <c r="F67" s="3">
        <f t="shared" si="12"/>
        <v>1.06</v>
      </c>
      <c r="G67" s="3">
        <f t="shared" si="13"/>
        <v>1.1792452830188678</v>
      </c>
      <c r="H67" s="26">
        <f t="shared" si="14"/>
        <v>0.3272492347489368</v>
      </c>
    </row>
    <row r="68" spans="2:8" ht="12.75">
      <c r="B68"/>
      <c r="C68" s="23"/>
      <c r="D68" s="16">
        <v>14</v>
      </c>
      <c r="E68" s="3">
        <v>0.083</v>
      </c>
      <c r="F68" s="3">
        <f t="shared" si="12"/>
        <v>1.084</v>
      </c>
      <c r="G68" s="3">
        <f t="shared" si="13"/>
        <v>1.1531365313653135</v>
      </c>
      <c r="H68" s="26">
        <f t="shared" si="14"/>
        <v>0.3272492347489368</v>
      </c>
    </row>
    <row r="69" spans="2:8" ht="12.75">
      <c r="B69"/>
      <c r="C69" s="23"/>
      <c r="D69" s="16">
        <v>16</v>
      </c>
      <c r="E69" s="3">
        <v>0.065</v>
      </c>
      <c r="F69" s="3">
        <f t="shared" si="12"/>
        <v>1.12</v>
      </c>
      <c r="G69" s="3">
        <f t="shared" si="13"/>
        <v>1.1160714285714284</v>
      </c>
      <c r="H69" s="26">
        <f t="shared" si="14"/>
        <v>0.3272492347489368</v>
      </c>
    </row>
    <row r="70" spans="2:8" ht="12.75">
      <c r="B70"/>
      <c r="C70" s="23"/>
      <c r="D70" s="16">
        <v>18</v>
      </c>
      <c r="E70" s="3">
        <v>0.049</v>
      </c>
      <c r="F70" s="3">
        <f t="shared" si="12"/>
        <v>1.152</v>
      </c>
      <c r="G70" s="3">
        <f t="shared" si="13"/>
        <v>1.0850694444444444</v>
      </c>
      <c r="H70" s="26">
        <f t="shared" si="14"/>
        <v>0.3272492347489368</v>
      </c>
    </row>
    <row r="71" spans="2:8" ht="12.75">
      <c r="B71"/>
      <c r="C71" s="24"/>
      <c r="D71" s="16">
        <v>20</v>
      </c>
      <c r="E71" s="3">
        <v>0.035</v>
      </c>
      <c r="F71" s="3">
        <f t="shared" si="12"/>
        <v>1.18</v>
      </c>
      <c r="G71" s="3">
        <f t="shared" si="13"/>
        <v>1.0593220338983051</v>
      </c>
      <c r="H71" s="26">
        <f t="shared" si="14"/>
        <v>0.3272492347489368</v>
      </c>
    </row>
    <row r="72" spans="2:8" ht="12.75">
      <c r="B72"/>
      <c r="C72" s="22">
        <v>1.5</v>
      </c>
      <c r="D72" s="16">
        <v>10</v>
      </c>
      <c r="E72" s="3">
        <v>0.134</v>
      </c>
      <c r="F72" s="3">
        <f>+$C$72-(2*E72)</f>
        <v>1.232</v>
      </c>
      <c r="G72" s="3">
        <f>+$C$72/F72</f>
        <v>1.2175324675324675</v>
      </c>
      <c r="H72" s="26">
        <f>+PI()*$C$72/12</f>
        <v>0.39269908169872414</v>
      </c>
    </row>
    <row r="73" spans="2:8" ht="12.75">
      <c r="B73"/>
      <c r="C73" s="23"/>
      <c r="D73" s="16">
        <v>12</v>
      </c>
      <c r="E73" s="3">
        <v>0.109</v>
      </c>
      <c r="F73" s="3">
        <f>+$C$72-(2*E73)</f>
        <v>1.282</v>
      </c>
      <c r="G73" s="3">
        <f>+$C$72/F73</f>
        <v>1.1700468018720749</v>
      </c>
      <c r="H73" s="26">
        <f>+PI()*$C$72/12</f>
        <v>0.39269908169872414</v>
      </c>
    </row>
    <row r="74" spans="2:8" ht="12.75">
      <c r="B74"/>
      <c r="C74" s="23"/>
      <c r="D74" s="16">
        <v>14</v>
      </c>
      <c r="E74" s="3">
        <v>0.083</v>
      </c>
      <c r="F74" s="3">
        <f>+$C$72-(2*E74)</f>
        <v>1.334</v>
      </c>
      <c r="G74" s="3">
        <f>+$C$72/F74</f>
        <v>1.1244377811094453</v>
      </c>
      <c r="H74" s="26">
        <f>+PI()*$C$72/12</f>
        <v>0.39269908169872414</v>
      </c>
    </row>
    <row r="75" spans="2:8" ht="12.75">
      <c r="B75"/>
      <c r="C75" s="24"/>
      <c r="D75" s="16">
        <v>16</v>
      </c>
      <c r="E75" s="3">
        <v>0.065</v>
      </c>
      <c r="F75" s="3">
        <f>+$C$72-(2*E75)</f>
        <v>1.37</v>
      </c>
      <c r="G75" s="3">
        <f>+$C$72/F75</f>
        <v>1.094890510948905</v>
      </c>
      <c r="H75" s="26">
        <f>+PI()*$C$72/12</f>
        <v>0.39269908169872414</v>
      </c>
    </row>
    <row r="76" spans="2:8" ht="12.75">
      <c r="B76"/>
      <c r="C76" s="19">
        <v>2</v>
      </c>
      <c r="D76" s="16">
        <v>11</v>
      </c>
      <c r="E76" s="3">
        <v>0.12</v>
      </c>
      <c r="F76" s="3">
        <f>+$C$76-(2*E76)</f>
        <v>1.76</v>
      </c>
      <c r="G76" s="3">
        <f>+$C$76/F76</f>
        <v>1.1363636363636365</v>
      </c>
      <c r="H76" s="26">
        <f>+PI()*$C$76/12</f>
        <v>0.5235987755982988</v>
      </c>
    </row>
    <row r="77" spans="2:8" ht="12.75">
      <c r="B77"/>
      <c r="C77" s="20"/>
      <c r="D77" s="16">
        <v>12</v>
      </c>
      <c r="E77" s="3">
        <v>0.109</v>
      </c>
      <c r="F77" s="3">
        <f>+$C$76-(2*E77)</f>
        <v>1.782</v>
      </c>
      <c r="G77" s="3">
        <f>+$C$76/F77</f>
        <v>1.122334455667789</v>
      </c>
      <c r="H77" s="26">
        <f>+PI()*$C$76/12</f>
        <v>0.5235987755982988</v>
      </c>
    </row>
    <row r="78" spans="2:8" ht="12.75">
      <c r="B78"/>
      <c r="C78" s="20"/>
      <c r="D78" s="16">
        <v>13</v>
      </c>
      <c r="E78" s="3">
        <v>0.095</v>
      </c>
      <c r="F78" s="3">
        <f>+$C$76-(2*E78)</f>
        <v>1.81</v>
      </c>
      <c r="G78" s="3">
        <f>+$C$76/F78</f>
        <v>1.1049723756906078</v>
      </c>
      <c r="H78" s="26">
        <f>+PI()*$C$76/12</f>
        <v>0.5235987755982988</v>
      </c>
    </row>
    <row r="79" spans="2:8" ht="12.75">
      <c r="B79"/>
      <c r="C79" s="21"/>
      <c r="D79" s="16">
        <v>14</v>
      </c>
      <c r="E79" s="3">
        <v>0.083</v>
      </c>
      <c r="F79" s="3">
        <f>+$C$76-(2*E79)</f>
        <v>1.834</v>
      </c>
      <c r="G79" s="3">
        <f>+$C$76/F79</f>
        <v>1.0905125408942202</v>
      </c>
      <c r="H79" s="26">
        <f>+PI()*$C$76/12</f>
        <v>0.5235987755982988</v>
      </c>
    </row>
    <row r="80" spans="2:8" ht="12.75">
      <c r="B80"/>
      <c r="C80" s="22">
        <v>2.5</v>
      </c>
      <c r="D80" s="16">
        <v>10</v>
      </c>
      <c r="E80" s="3">
        <v>0.134</v>
      </c>
      <c r="F80" s="3">
        <f>+$C$80-(2*E80)</f>
        <v>2.232</v>
      </c>
      <c r="G80" s="3">
        <f>+$C$80/F80</f>
        <v>1.1200716845878136</v>
      </c>
      <c r="H80" s="26">
        <f>+PI()*$C$80/12</f>
        <v>0.6544984694978736</v>
      </c>
    </row>
    <row r="81" spans="2:8" ht="12.75">
      <c r="B81"/>
      <c r="C81" s="23"/>
      <c r="D81" s="16">
        <v>12</v>
      </c>
      <c r="E81" s="3">
        <v>0.109</v>
      </c>
      <c r="F81" s="3">
        <f>+$C$80-(2*E81)</f>
        <v>2.282</v>
      </c>
      <c r="G81" s="3">
        <f>+$C$80/F81</f>
        <v>1.0955302366345312</v>
      </c>
      <c r="H81" s="26">
        <f>+PI()*$C$80/12</f>
        <v>0.6544984694978736</v>
      </c>
    </row>
    <row r="82" spans="2:8" ht="12.75">
      <c r="B82"/>
      <c r="C82" s="24"/>
      <c r="D82" s="16">
        <v>14</v>
      </c>
      <c r="E82" s="3">
        <v>0.083</v>
      </c>
      <c r="F82" s="3">
        <f>+$C$80-(2*E82)</f>
        <v>2.334</v>
      </c>
      <c r="G82" s="3">
        <f>+$C$80/F82</f>
        <v>1.0711225364181662</v>
      </c>
      <c r="H82" s="26">
        <f>+PI()*$C$80/12</f>
        <v>0.6544984694978736</v>
      </c>
    </row>
    <row r="83" spans="2:8" ht="12.75">
      <c r="B83"/>
      <c r="C83" s="22">
        <v>3</v>
      </c>
      <c r="D83" s="16">
        <v>10</v>
      </c>
      <c r="E83" s="3">
        <v>0.134</v>
      </c>
      <c r="F83" s="3">
        <f>+$C$83-(2*E83)</f>
        <v>2.732</v>
      </c>
      <c r="G83" s="3">
        <f>+$C$83/F83</f>
        <v>1.0980966325036603</v>
      </c>
      <c r="H83" s="26">
        <f>+PI()*$C$83/12</f>
        <v>0.7853981633974483</v>
      </c>
    </row>
    <row r="84" spans="2:8" ht="12.75">
      <c r="B84"/>
      <c r="C84" s="23"/>
      <c r="D84" s="16">
        <v>12</v>
      </c>
      <c r="E84" s="3">
        <v>0.109</v>
      </c>
      <c r="F84" s="3">
        <f>+$C$83-(2*E84)</f>
        <v>2.782</v>
      </c>
      <c r="G84" s="3">
        <f>+$C$83/F84</f>
        <v>1.0783608914450036</v>
      </c>
      <c r="H84" s="26">
        <f>+PI()*$C$83/12</f>
        <v>0.7853981633974483</v>
      </c>
    </row>
    <row r="85" spans="2:8" ht="12.75">
      <c r="B85"/>
      <c r="C85" s="24"/>
      <c r="D85" s="16">
        <v>14</v>
      </c>
      <c r="E85" s="3">
        <v>0.083</v>
      </c>
      <c r="F85" s="3">
        <f>+$C$83-(2*E85)</f>
        <v>2.834</v>
      </c>
      <c r="G85" s="3">
        <f>+$C$83/F85</f>
        <v>1.058574453069866</v>
      </c>
      <c r="H85" s="26">
        <f>+PI()*$C$83/12</f>
        <v>0.7853981633974483</v>
      </c>
    </row>
    <row r="87" ht="15">
      <c r="B87" s="13" t="s">
        <v>0</v>
      </c>
    </row>
  </sheetData>
  <sheetProtection/>
  <mergeCells count="6">
    <mergeCell ref="G9:G10"/>
    <mergeCell ref="H9:H10"/>
    <mergeCell ref="D9:D10"/>
    <mergeCell ref="C9:C10"/>
    <mergeCell ref="E9:E10"/>
    <mergeCell ref="F9:F10"/>
  </mergeCells>
  <hyperlinks>
    <hyperlink ref="I3" r:id="rId1" display="www.hcheattransfer.com"/>
  </hyperlinks>
  <printOptions/>
  <pageMargins left="0.16" right="0.14" top="0.51" bottom="0.69" header="0.5" footer="0.25"/>
  <pageSetup horizontalDpi="600" verticalDpi="600" orientation="landscape" r:id="rId3"/>
  <headerFooter alignWithMargins="0">
    <oddFooter>&amp;C&amp;6HC Heat Transfer Solutions Inc.
www.hcheattransfer.com   -   1-877-542-1214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H&amp;C</dc:creator>
  <cp:keywords/>
  <dc:description/>
  <cp:lastModifiedBy>H&amp;C Heat Transfer</cp:lastModifiedBy>
  <cp:lastPrinted>2010-09-17T17:05:49Z</cp:lastPrinted>
  <dcterms:created xsi:type="dcterms:W3CDTF">2010-08-11T20:17:21Z</dcterms:created>
  <dcterms:modified xsi:type="dcterms:W3CDTF">2010-09-20T15:28:11Z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