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572"/>
  <workbookPr/>
  <bookViews>
    <workbookView showHorizontalScroll="0" showSheetTabs="0" xWindow="360" yWindow="285" windowWidth="18780" windowHeight="7875" activeTab="0"/>
  </bookViews>
  <sheets>
    <sheet name="Calculations" sheetId="1" r:id="rId1"/>
    <sheet name="TABLE" sheetId="2" r:id="rId2"/>
  </sheets>
  <definedNames/>
  <calcPr fullCalcOnLoad="1"/>
</workbook>
</file>

<file path=xl/comments2.xml><?xml version="1.0" encoding="utf-8"?>
<comments xmlns="http://schemas.openxmlformats.org/spreadsheetml/2006/main">
  <authors>
    <author>H&amp;C</author>
  </authors>
  <commentList>
    <comment ref="G3" authorId="0">
      <text>
        <r>
          <rPr>
            <b/>
            <sz val="9"/>
            <rFont val="Tahoma"/>
            <family val="0"/>
          </rPr>
          <t>H&amp;C:</t>
        </r>
        <r>
          <rPr>
            <sz val="9"/>
            <rFont val="Tahoma"/>
            <family val="0"/>
          </rPr>
          <t xml:space="preserve">
Shell ID offset by 1 to return shell size 1 incrment up rather than down</t>
        </r>
      </text>
    </comment>
    <comment ref="I3" authorId="0">
      <text>
        <r>
          <rPr>
            <b/>
            <sz val="9"/>
            <rFont val="Tahoma"/>
            <family val="0"/>
          </rPr>
          <t>H&amp;C:</t>
        </r>
        <r>
          <rPr>
            <sz val="9"/>
            <rFont val="Tahoma"/>
            <family val="0"/>
          </rPr>
          <t xml:space="preserve">
Shell ID offset by 1 to return shell size 1 incrment up rather than down</t>
        </r>
      </text>
    </comment>
    <comment ref="K3" authorId="0">
      <text>
        <r>
          <rPr>
            <b/>
            <sz val="9"/>
            <rFont val="Tahoma"/>
            <family val="0"/>
          </rPr>
          <t>H&amp;C:</t>
        </r>
        <r>
          <rPr>
            <sz val="9"/>
            <rFont val="Tahoma"/>
            <family val="0"/>
          </rPr>
          <t xml:space="preserve">
Shell ID offset by 1 to return shell size 1 incrment up rather than down</t>
        </r>
      </text>
    </comment>
    <comment ref="A4" authorId="0">
      <text>
        <r>
          <rPr>
            <b/>
            <sz val="9"/>
            <rFont val="Tahoma"/>
            <family val="0"/>
          </rPr>
          <t>H&amp;C:</t>
        </r>
        <r>
          <rPr>
            <sz val="9"/>
            <rFont val="Tahoma"/>
            <family val="0"/>
          </rPr>
          <t xml:space="preserve">
Shell ID offset by 1 to return shell size 1 incrment up rather than down</t>
        </r>
      </text>
    </comment>
  </commentList>
</comments>
</file>

<file path=xl/sharedStrings.xml><?xml version="1.0" encoding="utf-8"?>
<sst xmlns="http://schemas.openxmlformats.org/spreadsheetml/2006/main" count="81" uniqueCount="69">
  <si>
    <t>www.hcheattransfer.com</t>
  </si>
  <si>
    <t>1-877-542-1214</t>
  </si>
  <si>
    <t>Preliminary Heat Exchanger Sizing</t>
  </si>
  <si>
    <t>This tool calculates the preliminary heat transfer area and utility requirements for shell and tube heat exchangers.</t>
  </si>
  <si>
    <t>heating - vapour</t>
  </si>
  <si>
    <t>Water</t>
  </si>
  <si>
    <t>heating - liquid</t>
  </si>
  <si>
    <t>Glycol</t>
  </si>
  <si>
    <t>Process Side</t>
  </si>
  <si>
    <t>E-101</t>
  </si>
  <si>
    <t>cooling - vapour</t>
  </si>
  <si>
    <t>Refrigerant</t>
  </si>
  <si>
    <t>Process Description (choose from list)</t>
  </si>
  <si>
    <t>boiling</t>
  </si>
  <si>
    <t>cooling - liquid</t>
  </si>
  <si>
    <t>Steam</t>
  </si>
  <si>
    <r>
      <t>T</t>
    </r>
    <r>
      <rPr>
        <vertAlign val="subscript"/>
        <sz val="10"/>
        <rFont val="MS Sans Serif"/>
        <family val="2"/>
      </rPr>
      <t>in</t>
    </r>
  </si>
  <si>
    <t xml:space="preserve">Process Inlet Temperature </t>
  </si>
  <si>
    <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</t>
    </r>
  </si>
  <si>
    <t>condensing</t>
  </si>
  <si>
    <t>Hot Oil</t>
  </si>
  <si>
    <r>
      <t>T</t>
    </r>
    <r>
      <rPr>
        <vertAlign val="subscript"/>
        <sz val="10"/>
        <rFont val="Arial"/>
        <family val="2"/>
      </rPr>
      <t>out</t>
    </r>
  </si>
  <si>
    <t xml:space="preserve">Process Outlet Temperature </t>
  </si>
  <si>
    <t>Other</t>
  </si>
  <si>
    <t>Q</t>
  </si>
  <si>
    <t>Duty</t>
  </si>
  <si>
    <t>(BTU/hr)</t>
  </si>
  <si>
    <t>Utility Side</t>
  </si>
  <si>
    <t>Type of Fluid (choose from list)</t>
  </si>
  <si>
    <r>
      <t>t</t>
    </r>
    <r>
      <rPr>
        <vertAlign val="subscript"/>
        <sz val="10"/>
        <rFont val="MS Sans Serif"/>
        <family val="2"/>
      </rPr>
      <t>in</t>
    </r>
  </si>
  <si>
    <t xml:space="preserve">Utility Inlet Temperature </t>
  </si>
  <si>
    <r>
      <t>t</t>
    </r>
    <r>
      <rPr>
        <vertAlign val="subscript"/>
        <sz val="10"/>
        <rFont val="Arial"/>
        <family val="2"/>
      </rPr>
      <t>out</t>
    </r>
  </si>
  <si>
    <t xml:space="preserve">Utility Outlet Temperature </t>
  </si>
  <si>
    <r>
      <t>d</t>
    </r>
    <r>
      <rPr>
        <vertAlign val="subscript"/>
        <sz val="10"/>
        <rFont val="Arial"/>
        <family val="2"/>
      </rPr>
      <t>o</t>
    </r>
  </si>
  <si>
    <t>Tube Outside Diameter (choose from list)</t>
  </si>
  <si>
    <t>(inches)</t>
  </si>
  <si>
    <t>L</t>
  </si>
  <si>
    <t>Tube Length</t>
  </si>
  <si>
    <t>(ft)</t>
  </si>
  <si>
    <t>RESULTS</t>
  </si>
  <si>
    <r>
      <t>D</t>
    </r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lmtd</t>
    </r>
  </si>
  <si>
    <t>Log Mean temperature Difference</t>
  </si>
  <si>
    <t>U</t>
  </si>
  <si>
    <t>Overall Heat Transfer coefficient</t>
  </si>
  <si>
    <r>
      <t>(Btu/hr-ft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-°F)</t>
    </r>
  </si>
  <si>
    <t>A</t>
  </si>
  <si>
    <t>PRELIMINARY Heat Transfer Area</t>
  </si>
  <si>
    <r>
      <t>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</si>
  <si>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Number of tubes</t>
  </si>
  <si>
    <t xml:space="preserve">D </t>
  </si>
  <si>
    <t>Shell diameter (ID)</t>
  </si>
  <si>
    <t>(in)</t>
  </si>
  <si>
    <t>Utility Flow Rate</t>
  </si>
  <si>
    <t>Yellow fields are input</t>
  </si>
  <si>
    <t>Red fields are results</t>
  </si>
  <si>
    <t xml:space="preserve">* These calculations are provided for educational use only - USE AT YOUR OWN RISK.  </t>
  </si>
  <si>
    <t>Assumptions</t>
  </si>
  <si>
    <t xml:space="preserve">1.  1 tube pass countercurrent flow arrangement </t>
  </si>
  <si>
    <t>2.  1.25 triangular pitch layout</t>
  </si>
  <si>
    <r>
      <t xml:space="preserve">3.  Glycol properties are based on 50% (wt) Ethylene Glycol at 0 </t>
    </r>
    <r>
      <rPr>
        <vertAlign val="superscript"/>
        <sz val="10"/>
        <rFont val="MS Sans Serif"/>
        <family val="2"/>
      </rPr>
      <t>o</t>
    </r>
    <r>
      <rPr>
        <sz val="10"/>
        <rFont val="Arial"/>
        <family val="0"/>
      </rPr>
      <t>C</t>
    </r>
  </si>
  <si>
    <r>
      <t>4.  Refrigerant properties based on R-134a at -10</t>
    </r>
    <r>
      <rPr>
        <vertAlign val="superscript"/>
        <sz val="10"/>
        <rFont val="MS Sans Serif"/>
        <family val="2"/>
      </rPr>
      <t>o</t>
    </r>
    <r>
      <rPr>
        <sz val="10"/>
        <rFont val="Arial"/>
        <family val="0"/>
      </rPr>
      <t>C</t>
    </r>
  </si>
  <si>
    <t>5.  Steam properties based on steam at 100 psia</t>
  </si>
  <si>
    <t>6.  Hot oil properties based on Dowtherm Q at 200 C</t>
  </si>
  <si>
    <t>ACTUAL TUBE/SHELL TABLE</t>
  </si>
  <si>
    <t>LOOKUP TUBE/SHELL TABLE</t>
  </si>
  <si>
    <t>Shell ID</t>
  </si>
  <si>
    <t>3/4" tubes</t>
  </si>
  <si>
    <t>1" tubes</t>
  </si>
  <si>
    <t>1 1/4" tubes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</si>
</sst>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E+00;\ℰ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sz val="14"/>
      <color indexed="63"/>
      <name val="Arial"/>
      <family val="0"/>
    </font>
    <font>
      <b/>
      <sz val="10"/>
      <name val="Arial"/>
      <family val="2"/>
    </font>
    <font>
      <vertAlign val="subscript"/>
      <sz val="10"/>
      <name val="MS Sans Serif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MS Sans Serif"/>
      <family val="0"/>
    </font>
    <font>
      <b/>
      <sz val="10"/>
      <name val="MS Sans Serif"/>
      <family val="2"/>
    </font>
    <font>
      <vertAlign val="superscript"/>
      <sz val="10"/>
      <name val="MS Sans Serif"/>
      <family val="2"/>
    </font>
    <font>
      <b/>
      <sz val="9"/>
      <name val="Tahoma"/>
      <family val="0"/>
    </font>
    <font>
      <sz val="9"/>
      <name val="Tahoma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4" xfId="20" applyBorder="1" applyAlignment="1">
      <alignment horizontal="right"/>
    </xf>
    <xf numFmtId="0" fontId="1" fillId="0" borderId="0" xfId="20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11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65" fontId="0" fillId="0" borderId="13" xfId="0" applyNumberForma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1" fontId="9" fillId="0" borderId="9" xfId="0" applyNumberFormat="1" applyFont="1" applyFill="1" applyBorder="1" applyAlignment="1">
      <alignment horizontal="center"/>
    </xf>
    <xf numFmtId="0" fontId="3" fillId="0" borderId="17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64" fontId="9" fillId="0" borderId="9" xfId="0" applyNumberFormat="1" applyFont="1" applyBorder="1" applyAlignment="1" applyProtection="1">
      <alignment horizontal="center"/>
      <protection/>
    </xf>
    <xf numFmtId="3" fontId="9" fillId="0" borderId="9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 locked="0"/>
    </xf>
    <xf numFmtId="3" fontId="0" fillId="0" borderId="13" xfId="0" applyNumberFormat="1" applyFont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 horizontal="center"/>
      <protection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 quotePrefix="1">
      <alignment/>
    </xf>
    <xf numFmtId="0" fontId="0" fillId="0" borderId="22" xfId="0" applyBorder="1" applyAlignment="1" quotePrefix="1">
      <alignment/>
    </xf>
    <xf numFmtId="0" fontId="0" fillId="0" borderId="23" xfId="0" applyBorder="1" applyAlignment="1" quotePrefix="1">
      <alignment/>
    </xf>
    <xf numFmtId="0" fontId="0" fillId="0" borderId="24" xfId="0" applyBorder="1" applyAlignment="1">
      <alignment/>
    </xf>
    <xf numFmtId="0" fontId="0" fillId="0" borderId="24" xfId="0" applyBorder="1" applyAlignment="1" quotePrefix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3" fillId="2" borderId="2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571500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heattransf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4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3" max="3" width="7.421875" style="0" customWidth="1"/>
    <col min="4" max="4" width="36.8515625" style="0" customWidth="1"/>
    <col min="5" max="5" width="8.28125" style="0" customWidth="1"/>
  </cols>
  <sheetData>
    <row r="1" ht="9" customHeight="1" thickBot="1"/>
    <row r="2" spans="2:13" ht="12.75">
      <c r="B2" s="1"/>
      <c r="C2" s="2"/>
      <c r="D2" s="2"/>
      <c r="E2" s="2"/>
      <c r="F2" s="2"/>
      <c r="G2" s="2"/>
      <c r="H2" s="2"/>
      <c r="I2" s="2"/>
      <c r="J2" s="75"/>
      <c r="K2" s="3"/>
      <c r="L2" s="3"/>
      <c r="M2" s="3"/>
    </row>
    <row r="3" spans="2:13" ht="12.75">
      <c r="B3" s="4"/>
      <c r="C3" s="3"/>
      <c r="D3" s="3"/>
      <c r="F3" s="6"/>
      <c r="G3" s="6"/>
      <c r="H3" s="6"/>
      <c r="I3" s="3"/>
      <c r="J3" s="5" t="s">
        <v>0</v>
      </c>
      <c r="K3" s="3"/>
      <c r="L3" s="3"/>
      <c r="M3" s="6"/>
    </row>
    <row r="4" spans="2:13" ht="12.75">
      <c r="B4" s="4"/>
      <c r="C4" s="3"/>
      <c r="D4" s="3"/>
      <c r="F4" s="8"/>
      <c r="G4" s="8"/>
      <c r="H4" s="8"/>
      <c r="I4" s="3"/>
      <c r="J4" s="7" t="s">
        <v>1</v>
      </c>
      <c r="K4" s="3"/>
      <c r="L4" s="3"/>
      <c r="M4" s="8"/>
    </row>
    <row r="5" spans="2:13" ht="13.5" thickBot="1">
      <c r="B5" s="9"/>
      <c r="C5" s="10"/>
      <c r="D5" s="10"/>
      <c r="E5" s="10"/>
      <c r="F5" s="10"/>
      <c r="G5" s="10"/>
      <c r="H5" s="10"/>
      <c r="I5" s="10"/>
      <c r="J5" s="76"/>
      <c r="K5" s="3"/>
      <c r="L5" s="3"/>
      <c r="M5" s="3"/>
    </row>
    <row r="7" ht="18">
      <c r="C7" s="11" t="s">
        <v>2</v>
      </c>
    </row>
    <row r="9" spans="3:39" ht="12.75">
      <c r="C9" t="s">
        <v>3</v>
      </c>
      <c r="AJ9" t="s">
        <v>4</v>
      </c>
      <c r="AL9" t="s">
        <v>5</v>
      </c>
      <c r="AM9">
        <v>0.75</v>
      </c>
    </row>
    <row r="10" spans="36:39" ht="12.75">
      <c r="AJ10" t="s">
        <v>6</v>
      </c>
      <c r="AL10" t="s">
        <v>7</v>
      </c>
      <c r="AM10">
        <v>1</v>
      </c>
    </row>
    <row r="11" spans="3:39" ht="12.75">
      <c r="C11" t="s">
        <v>8</v>
      </c>
      <c r="F11" s="68" t="s">
        <v>9</v>
      </c>
      <c r="AJ11" t="s">
        <v>10</v>
      </c>
      <c r="AL11" t="s">
        <v>11</v>
      </c>
      <c r="AM11">
        <v>1.25</v>
      </c>
    </row>
    <row r="12" spans="3:38" ht="12.75">
      <c r="C12" s="69"/>
      <c r="D12" s="12" t="s">
        <v>12</v>
      </c>
      <c r="E12" s="13"/>
      <c r="F12" s="14" t="s">
        <v>13</v>
      </c>
      <c r="AJ12" t="s">
        <v>14</v>
      </c>
      <c r="AL12" t="s">
        <v>15</v>
      </c>
    </row>
    <row r="13" spans="3:38" ht="15">
      <c r="C13" s="70" t="s">
        <v>16</v>
      </c>
      <c r="D13" s="15" t="s">
        <v>17</v>
      </c>
      <c r="E13" s="16" t="s">
        <v>18</v>
      </c>
      <c r="F13" s="17">
        <v>110</v>
      </c>
      <c r="AJ13" t="s">
        <v>19</v>
      </c>
      <c r="AL13" t="s">
        <v>20</v>
      </c>
    </row>
    <row r="14" spans="3:38" ht="15.75">
      <c r="C14" s="71" t="s">
        <v>21</v>
      </c>
      <c r="D14" s="15" t="s">
        <v>22</v>
      </c>
      <c r="E14" s="16" t="s">
        <v>18</v>
      </c>
      <c r="F14" s="17">
        <v>125</v>
      </c>
      <c r="AJ14" t="s">
        <v>13</v>
      </c>
      <c r="AL14" t="s">
        <v>23</v>
      </c>
    </row>
    <row r="15" spans="3:6" ht="12.75">
      <c r="C15" s="72" t="s">
        <v>24</v>
      </c>
      <c r="D15" s="15" t="s">
        <v>25</v>
      </c>
      <c r="E15" s="16" t="s">
        <v>26</v>
      </c>
      <c r="F15" s="18">
        <v>4000000</v>
      </c>
    </row>
    <row r="16" spans="3:6" ht="12.75">
      <c r="C16" s="19" t="s">
        <v>27</v>
      </c>
      <c r="D16" s="19"/>
      <c r="E16" s="20"/>
      <c r="F16" s="21"/>
    </row>
    <row r="17" spans="3:6" ht="12.75">
      <c r="C17" s="73"/>
      <c r="D17" s="22" t="s">
        <v>28</v>
      </c>
      <c r="E17" s="23"/>
      <c r="F17" s="24" t="s">
        <v>15</v>
      </c>
    </row>
    <row r="18" spans="3:6" ht="15">
      <c r="C18" s="70" t="s">
        <v>29</v>
      </c>
      <c r="D18" s="15" t="s">
        <v>30</v>
      </c>
      <c r="E18" s="16" t="s">
        <v>18</v>
      </c>
      <c r="F18" s="17">
        <v>400</v>
      </c>
    </row>
    <row r="19" spans="3:6" ht="15.75">
      <c r="C19" s="74" t="s">
        <v>31</v>
      </c>
      <c r="D19" s="15" t="s">
        <v>32</v>
      </c>
      <c r="E19" s="16" t="s">
        <v>18</v>
      </c>
      <c r="F19" s="17">
        <v>398</v>
      </c>
    </row>
    <row r="20" spans="3:6" ht="12.75">
      <c r="C20" s="19"/>
      <c r="D20" s="19"/>
      <c r="E20" s="20"/>
      <c r="F20" s="21"/>
    </row>
    <row r="21" spans="3:6" ht="15.75">
      <c r="C21" s="73" t="s">
        <v>33</v>
      </c>
      <c r="D21" s="22" t="s">
        <v>34</v>
      </c>
      <c r="E21" s="23" t="s">
        <v>35</v>
      </c>
      <c r="F21" s="25">
        <v>1</v>
      </c>
    </row>
    <row r="22" spans="3:6" ht="12.75">
      <c r="C22" s="72" t="s">
        <v>36</v>
      </c>
      <c r="D22" s="26" t="s">
        <v>37</v>
      </c>
      <c r="E22" s="27" t="s">
        <v>38</v>
      </c>
      <c r="F22" s="28">
        <v>16</v>
      </c>
    </row>
    <row r="23" spans="5:6" ht="13.5" thickBot="1">
      <c r="E23" s="29"/>
      <c r="F23" s="30"/>
    </row>
    <row r="24" spans="3:6" ht="12.75">
      <c r="C24" s="31" t="s">
        <v>39</v>
      </c>
      <c r="D24" s="32"/>
      <c r="E24" s="33"/>
      <c r="F24" s="34"/>
    </row>
    <row r="25" spans="3:6" ht="15">
      <c r="C25" s="35" t="s">
        <v>40</v>
      </c>
      <c r="D25" s="36" t="s">
        <v>41</v>
      </c>
      <c r="E25" s="16" t="s">
        <v>18</v>
      </c>
      <c r="F25" s="37">
        <f>IF(F$11="","",ABS(((F$13-F$19)-(F$14-F$18))/LN((F$13-F$19)/(F$14-F$18))))</f>
        <v>281.44996328148545</v>
      </c>
    </row>
    <row r="26" spans="3:6" ht="14.25">
      <c r="C26" s="38" t="s">
        <v>42</v>
      </c>
      <c r="D26" s="36" t="s">
        <v>43</v>
      </c>
      <c r="E26" s="39" t="s">
        <v>44</v>
      </c>
      <c r="F26" s="40" t="str">
        <f>IF(F$11="","",IF(F$12="heating - vapour","50",IF(F$12="heating - liquid","100",IF(F$12="cooling - vapour","50",IF(F$12="cooling - liquid","100",IF(F$12="condensing","100",IF(F$12="boiling","120")))))))</f>
        <v>120</v>
      </c>
    </row>
    <row r="27" spans="3:6" ht="14.25">
      <c r="C27" s="38" t="s">
        <v>45</v>
      </c>
      <c r="D27" s="36" t="s">
        <v>46</v>
      </c>
      <c r="E27" s="16" t="s">
        <v>47</v>
      </c>
      <c r="F27" s="41">
        <f>IF(F$11="","",F$15/(F$26*F$25))</f>
        <v>118.43431402403773</v>
      </c>
    </row>
    <row r="28" spans="3:6" ht="12.75">
      <c r="C28" s="38"/>
      <c r="D28" s="36" t="s">
        <v>48</v>
      </c>
      <c r="E28" s="16"/>
      <c r="F28" s="41">
        <f>IF(F11="","",F27/((PI()*F21/12)*F22))</f>
        <v>28.274109762935083</v>
      </c>
    </row>
    <row r="29" spans="3:6" ht="12.75">
      <c r="C29" s="38" t="s">
        <v>49</v>
      </c>
      <c r="D29" s="36" t="s">
        <v>50</v>
      </c>
      <c r="E29" s="16" t="s">
        <v>51</v>
      </c>
      <c r="F29" s="40">
        <f>IF(F$11="","",IF(F$21=0.75,LOOKUP(F$28,TABLE!F5:F29,TABLE!G5:G28),IF(F$21=1,LOOKUP(F$28,TABLE!H5:H29,TABLE!I5:I28),IF(F$21=1.25,LOOKUP(F$28,TABLE!J5:J29,TABLE!K5:K28),))))</f>
        <v>10.02</v>
      </c>
    </row>
    <row r="30" spans="3:6" ht="12.75">
      <c r="C30" s="38"/>
      <c r="D30" s="77" t="s">
        <v>52</v>
      </c>
      <c r="E30" s="42" t="str">
        <f>IF(F$11="","",IF(F$17="Water","(lb/hr)",IF(F$17="Glycol","(lb/hr)",IF(F$17="Refrigerant","(lb/hr)",IF(F$17="Steam","(lb/hr)",IF(F$17="Hot Oil","(lb/hr)",IF(F$17="Other","")))))))</f>
        <v>(lb/hr)</v>
      </c>
      <c r="F30" s="41">
        <f>IF(F$11="","",IF(F$17="Water",F$15/(1*ABS(F$19-F$18)),IF(F$17="Glycol",F$15/(0.77*ABS(F$19-F$18)),IF(F$17="Refrigerant",F$15/(0.307*ABS(F$19-F$18)),IF(F$17="Steam",F$15/888.6,IF(F$17="Hot Oil",F$15/(0.45*ABS(F$19-F$18)),IF(F$17="Other","")))))))</f>
        <v>4501.462975467027</v>
      </c>
    </row>
    <row r="31" spans="3:6" ht="13.5" thickBot="1">
      <c r="C31" s="43"/>
      <c r="D31" s="78"/>
      <c r="E31" s="44">
        <f>IF(F$11="","",IF(F$17="Water","(gpm)",IF(F$17="Glycol","(gpm)",IF(F$17="Refrigerant","(gpm)",IF(F$17="Steam","",IF(F$17="Hot Oil","(gpm)",IF(F$17="Other","")))))))</f>
      </c>
      <c r="F31" s="45">
        <f>IF(F$11="","",IF(F$17="Water",F$30*7.4805/(62.4*60),IF(F$17="Glycol",F$30*7.4805/(67*60),IF(F$17="Refrigerant",F$30*7.4807/(85.43*60),IF(F$17="Steam","",IF(F$17="Hot Oil",F$30*7.4805/(56.8*60),IF(F$17="Other","")))))))</f>
      </c>
    </row>
    <row r="34" spans="2:4" ht="12.75">
      <c r="B34" s="46" t="s">
        <v>53</v>
      </c>
      <c r="C34" s="47"/>
      <c r="D34" s="47"/>
    </row>
    <row r="35" ht="12.75">
      <c r="B35" s="48" t="s">
        <v>54</v>
      </c>
    </row>
    <row r="36" spans="2:8" ht="15">
      <c r="B36" s="49" t="s">
        <v>55</v>
      </c>
      <c r="C36" s="50"/>
      <c r="D36" s="50"/>
      <c r="E36" s="50"/>
      <c r="F36" s="50"/>
      <c r="G36" s="50"/>
      <c r="H36" s="50"/>
    </row>
    <row r="38" ht="12.75">
      <c r="B38" s="51" t="s">
        <v>56</v>
      </c>
    </row>
    <row r="39" ht="12.75" customHeight="1">
      <c r="B39" t="s">
        <v>57</v>
      </c>
    </row>
    <row r="40" ht="12.75" customHeight="1">
      <c r="B40" t="s">
        <v>58</v>
      </c>
    </row>
    <row r="41" ht="12.75" customHeight="1">
      <c r="B41" t="s">
        <v>59</v>
      </c>
    </row>
    <row r="42" ht="12.75" customHeight="1">
      <c r="B42" t="s">
        <v>60</v>
      </c>
    </row>
    <row r="43" ht="12.75" customHeight="1">
      <c r="B43" t="s">
        <v>61</v>
      </c>
    </row>
    <row r="44" ht="12.75" customHeight="1">
      <c r="B44" t="s">
        <v>62</v>
      </c>
    </row>
  </sheetData>
  <mergeCells count="1">
    <mergeCell ref="D30:D31"/>
  </mergeCells>
  <dataValidations count="3">
    <dataValidation type="list" allowBlank="1" showInputMessage="1" showErrorMessage="1" sqref="F21">
      <formula1>$AM$9:$AM$11</formula1>
    </dataValidation>
    <dataValidation type="list" allowBlank="1" showInputMessage="1" showErrorMessage="1" sqref="F17">
      <formula1>$AL$9:$AL$14</formula1>
    </dataValidation>
    <dataValidation type="list" allowBlank="1" showInputMessage="1" showErrorMessage="1" sqref="F12">
      <formula1>$AJ$9:$AJ$14</formula1>
    </dataValidation>
  </dataValidations>
  <hyperlinks>
    <hyperlink ref="J3" r:id="rId1" display="www.hcheattransfer.com"/>
  </hyperlinks>
  <printOptions/>
  <pageMargins left="0.75" right="0.75" top="0.25" bottom="0.14" header="0.5" footer="0.13"/>
  <pageSetup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N30"/>
    </sheetView>
  </sheetViews>
  <sheetFormatPr defaultColWidth="9.140625" defaultRowHeight="12.75"/>
  <sheetData>
    <row r="1" spans="1:6" ht="12.75">
      <c r="A1" s="51" t="s">
        <v>63</v>
      </c>
      <c r="F1" s="51" t="s">
        <v>64</v>
      </c>
    </row>
    <row r="2" ht="13.5" thickBot="1"/>
    <row r="3" spans="6:11" ht="13.5" thickBot="1">
      <c r="F3" s="52"/>
      <c r="G3" s="53" t="s">
        <v>65</v>
      </c>
      <c r="H3" s="53"/>
      <c r="I3" s="53" t="s">
        <v>65</v>
      </c>
      <c r="J3" s="53"/>
      <c r="K3" s="54" t="s">
        <v>65</v>
      </c>
    </row>
    <row r="4" spans="1:11" ht="12.75">
      <c r="A4" s="52" t="s">
        <v>65</v>
      </c>
      <c r="B4" s="55" t="s">
        <v>66</v>
      </c>
      <c r="C4" s="55" t="s">
        <v>67</v>
      </c>
      <c r="D4" s="56" t="s">
        <v>68</v>
      </c>
      <c r="F4" s="57" t="s">
        <v>66</v>
      </c>
      <c r="G4" s="58">
        <v>5.047</v>
      </c>
      <c r="H4" s="59" t="s">
        <v>67</v>
      </c>
      <c r="I4" s="58">
        <v>5.047</v>
      </c>
      <c r="J4" s="59" t="s">
        <v>68</v>
      </c>
      <c r="K4" s="60">
        <v>5.047</v>
      </c>
    </row>
    <row r="5" spans="1:11" ht="12.75">
      <c r="A5" s="61">
        <v>5.047</v>
      </c>
      <c r="B5" s="58">
        <v>19</v>
      </c>
      <c r="C5" s="58">
        <v>8</v>
      </c>
      <c r="D5" s="60">
        <v>4</v>
      </c>
      <c r="F5" s="61">
        <v>19</v>
      </c>
      <c r="G5" s="58">
        <v>6.065</v>
      </c>
      <c r="H5" s="58">
        <v>8</v>
      </c>
      <c r="I5" s="58">
        <v>6.065</v>
      </c>
      <c r="J5" s="58">
        <v>4</v>
      </c>
      <c r="K5" s="60">
        <v>6.065</v>
      </c>
    </row>
    <row r="6" spans="1:11" ht="12.75">
      <c r="A6" s="61">
        <v>6.065</v>
      </c>
      <c r="B6" s="58">
        <v>25</v>
      </c>
      <c r="C6" s="58">
        <v>14</v>
      </c>
      <c r="D6" s="60">
        <v>6</v>
      </c>
      <c r="F6" s="61">
        <v>25</v>
      </c>
      <c r="G6" s="58">
        <v>7.981</v>
      </c>
      <c r="H6" s="58">
        <v>14</v>
      </c>
      <c r="I6" s="58">
        <v>7.981</v>
      </c>
      <c r="J6" s="58">
        <v>6</v>
      </c>
      <c r="K6" s="60">
        <v>7.981</v>
      </c>
    </row>
    <row r="7" spans="1:11" ht="12.75">
      <c r="A7" s="61">
        <v>7.981</v>
      </c>
      <c r="B7" s="58">
        <v>52</v>
      </c>
      <c r="C7" s="58">
        <v>26</v>
      </c>
      <c r="D7" s="60">
        <v>12</v>
      </c>
      <c r="F7" s="61">
        <v>52</v>
      </c>
      <c r="G7" s="58">
        <v>10.02</v>
      </c>
      <c r="H7" s="58">
        <v>26</v>
      </c>
      <c r="I7" s="58">
        <v>10.02</v>
      </c>
      <c r="J7" s="58">
        <v>12</v>
      </c>
      <c r="K7" s="60">
        <v>10.02</v>
      </c>
    </row>
    <row r="8" spans="1:11" ht="12.75">
      <c r="A8" s="61">
        <v>10.02</v>
      </c>
      <c r="B8" s="58">
        <v>85</v>
      </c>
      <c r="C8" s="58">
        <v>42</v>
      </c>
      <c r="D8" s="60">
        <v>21</v>
      </c>
      <c r="F8" s="61">
        <v>85</v>
      </c>
      <c r="G8" s="58">
        <v>12</v>
      </c>
      <c r="H8" s="58">
        <v>42</v>
      </c>
      <c r="I8" s="58">
        <v>12</v>
      </c>
      <c r="J8" s="58">
        <v>21</v>
      </c>
      <c r="K8" s="60">
        <v>12</v>
      </c>
    </row>
    <row r="9" spans="1:11" ht="12.75">
      <c r="A9" s="61">
        <v>12</v>
      </c>
      <c r="B9" s="58">
        <v>126</v>
      </c>
      <c r="C9" s="58">
        <v>64</v>
      </c>
      <c r="D9" s="60">
        <v>37</v>
      </c>
      <c r="F9" s="61">
        <v>126</v>
      </c>
      <c r="G9" s="58">
        <v>13.25</v>
      </c>
      <c r="H9" s="58">
        <v>64</v>
      </c>
      <c r="I9" s="58">
        <v>13.25</v>
      </c>
      <c r="J9" s="58">
        <v>37</v>
      </c>
      <c r="K9" s="60">
        <v>13.25</v>
      </c>
    </row>
    <row r="10" spans="1:11" ht="12.75">
      <c r="A10" s="61">
        <v>13.25</v>
      </c>
      <c r="B10" s="58">
        <v>147</v>
      </c>
      <c r="C10" s="58">
        <v>85</v>
      </c>
      <c r="D10" s="60">
        <v>45</v>
      </c>
      <c r="F10" s="61">
        <v>147</v>
      </c>
      <c r="G10" s="58">
        <v>15.25</v>
      </c>
      <c r="H10" s="58">
        <v>85</v>
      </c>
      <c r="I10" s="58">
        <v>15.25</v>
      </c>
      <c r="J10" s="58">
        <v>45</v>
      </c>
      <c r="K10" s="60">
        <v>15.25</v>
      </c>
    </row>
    <row r="11" spans="1:11" ht="12.75">
      <c r="A11" s="61">
        <v>15.25</v>
      </c>
      <c r="B11" s="58">
        <v>206</v>
      </c>
      <c r="C11" s="58">
        <v>110</v>
      </c>
      <c r="D11" s="60">
        <v>61</v>
      </c>
      <c r="F11" s="61">
        <v>206</v>
      </c>
      <c r="G11" s="58">
        <v>17.25</v>
      </c>
      <c r="H11" s="58">
        <v>110</v>
      </c>
      <c r="I11" s="58">
        <v>17.25</v>
      </c>
      <c r="J11" s="58">
        <v>61</v>
      </c>
      <c r="K11" s="60">
        <v>17.25</v>
      </c>
    </row>
    <row r="12" spans="1:11" ht="12.75">
      <c r="A12" s="61">
        <v>17.25</v>
      </c>
      <c r="B12" s="58">
        <v>268</v>
      </c>
      <c r="C12" s="58">
        <v>147</v>
      </c>
      <c r="D12" s="60">
        <v>80</v>
      </c>
      <c r="F12" s="61">
        <v>268</v>
      </c>
      <c r="G12" s="58">
        <v>19.25</v>
      </c>
      <c r="H12" s="58">
        <v>147</v>
      </c>
      <c r="I12" s="58">
        <v>19.25</v>
      </c>
      <c r="J12" s="58">
        <v>80</v>
      </c>
      <c r="K12" s="60">
        <v>19.25</v>
      </c>
    </row>
    <row r="13" spans="1:11" ht="12.75">
      <c r="A13" s="61">
        <v>19.25</v>
      </c>
      <c r="B13" s="58">
        <v>335</v>
      </c>
      <c r="C13" s="58">
        <v>184</v>
      </c>
      <c r="D13" s="60">
        <v>97</v>
      </c>
      <c r="F13" s="61">
        <v>335</v>
      </c>
      <c r="G13" s="58">
        <v>21.25</v>
      </c>
      <c r="H13" s="58">
        <v>184</v>
      </c>
      <c r="I13" s="58">
        <v>21.25</v>
      </c>
      <c r="J13" s="58">
        <v>97</v>
      </c>
      <c r="K13" s="60">
        <v>21.25</v>
      </c>
    </row>
    <row r="14" spans="1:11" ht="12.75">
      <c r="A14" s="61">
        <v>21.25</v>
      </c>
      <c r="B14" s="58">
        <v>416</v>
      </c>
      <c r="C14" s="58">
        <v>227</v>
      </c>
      <c r="D14" s="60">
        <v>124</v>
      </c>
      <c r="F14" s="61">
        <v>416</v>
      </c>
      <c r="G14" s="58">
        <v>23.25</v>
      </c>
      <c r="H14" s="58">
        <v>227</v>
      </c>
      <c r="I14" s="58">
        <v>23.25</v>
      </c>
      <c r="J14" s="58">
        <v>124</v>
      </c>
      <c r="K14" s="60">
        <v>23.25</v>
      </c>
    </row>
    <row r="15" spans="1:11" ht="12.75">
      <c r="A15" s="61">
        <v>23.25</v>
      </c>
      <c r="B15" s="58">
        <v>499</v>
      </c>
      <c r="C15" s="58">
        <v>280</v>
      </c>
      <c r="D15" s="60">
        <v>145</v>
      </c>
      <c r="F15" s="61">
        <v>499</v>
      </c>
      <c r="G15" s="58">
        <v>25</v>
      </c>
      <c r="H15" s="58">
        <v>280</v>
      </c>
      <c r="I15" s="58">
        <v>25</v>
      </c>
      <c r="J15" s="58">
        <v>145</v>
      </c>
      <c r="K15" s="60">
        <v>25</v>
      </c>
    </row>
    <row r="16" spans="1:11" ht="12.75">
      <c r="A16" s="61">
        <v>25</v>
      </c>
      <c r="B16" s="58">
        <v>576</v>
      </c>
      <c r="C16" s="58">
        <v>316</v>
      </c>
      <c r="D16" s="60">
        <v>172</v>
      </c>
      <c r="F16" s="61">
        <v>576</v>
      </c>
      <c r="G16" s="58">
        <v>27</v>
      </c>
      <c r="H16" s="58">
        <v>316</v>
      </c>
      <c r="I16" s="58">
        <v>27</v>
      </c>
      <c r="J16" s="58">
        <v>172</v>
      </c>
      <c r="K16" s="60">
        <v>27</v>
      </c>
    </row>
    <row r="17" spans="1:11" ht="12.75">
      <c r="A17" s="61">
        <v>27</v>
      </c>
      <c r="B17" s="58">
        <v>675</v>
      </c>
      <c r="C17" s="58">
        <v>371</v>
      </c>
      <c r="D17" s="60">
        <v>210</v>
      </c>
      <c r="F17" s="61">
        <v>675</v>
      </c>
      <c r="G17" s="58">
        <v>29</v>
      </c>
      <c r="H17" s="58">
        <v>371</v>
      </c>
      <c r="I17" s="58">
        <v>29</v>
      </c>
      <c r="J17" s="58">
        <v>210</v>
      </c>
      <c r="K17" s="60">
        <v>29</v>
      </c>
    </row>
    <row r="18" spans="1:11" ht="12.75">
      <c r="A18" s="61">
        <v>29</v>
      </c>
      <c r="B18" s="58">
        <v>790</v>
      </c>
      <c r="C18" s="58">
        <v>434</v>
      </c>
      <c r="D18" s="60">
        <v>241</v>
      </c>
      <c r="F18" s="61">
        <v>790</v>
      </c>
      <c r="G18" s="58">
        <v>31</v>
      </c>
      <c r="H18" s="58">
        <v>434</v>
      </c>
      <c r="I18" s="58">
        <v>31</v>
      </c>
      <c r="J18" s="58">
        <v>241</v>
      </c>
      <c r="K18" s="60">
        <v>31</v>
      </c>
    </row>
    <row r="19" spans="1:11" ht="12.75">
      <c r="A19" s="61">
        <v>31</v>
      </c>
      <c r="B19" s="58">
        <v>896</v>
      </c>
      <c r="C19" s="58">
        <v>503</v>
      </c>
      <c r="D19" s="60">
        <v>272</v>
      </c>
      <c r="F19" s="61">
        <v>896</v>
      </c>
      <c r="G19" s="58">
        <v>33</v>
      </c>
      <c r="H19" s="58">
        <v>503</v>
      </c>
      <c r="I19" s="58">
        <v>33</v>
      </c>
      <c r="J19" s="58">
        <v>272</v>
      </c>
      <c r="K19" s="60">
        <v>33</v>
      </c>
    </row>
    <row r="20" spans="1:11" ht="12.75">
      <c r="A20" s="61">
        <v>33</v>
      </c>
      <c r="B20" s="58">
        <v>1018</v>
      </c>
      <c r="C20" s="58">
        <v>576</v>
      </c>
      <c r="D20" s="60">
        <v>310</v>
      </c>
      <c r="F20" s="61">
        <v>1018</v>
      </c>
      <c r="G20" s="58">
        <v>35</v>
      </c>
      <c r="H20" s="58">
        <v>576</v>
      </c>
      <c r="I20" s="58">
        <v>35</v>
      </c>
      <c r="J20" s="58">
        <v>310</v>
      </c>
      <c r="K20" s="60">
        <v>35</v>
      </c>
    </row>
    <row r="21" spans="1:11" ht="12.75">
      <c r="A21" s="61">
        <v>35</v>
      </c>
      <c r="B21" s="58">
        <v>1166</v>
      </c>
      <c r="C21" s="58">
        <v>643</v>
      </c>
      <c r="D21" s="60">
        <v>356</v>
      </c>
      <c r="F21" s="61">
        <v>1166</v>
      </c>
      <c r="G21" s="58">
        <v>37</v>
      </c>
      <c r="H21" s="58">
        <v>643</v>
      </c>
      <c r="I21" s="58">
        <v>37</v>
      </c>
      <c r="J21" s="58">
        <v>356</v>
      </c>
      <c r="K21" s="60">
        <v>37</v>
      </c>
    </row>
    <row r="22" spans="1:11" ht="12.75">
      <c r="A22" s="61">
        <v>37</v>
      </c>
      <c r="B22" s="58">
        <v>1307</v>
      </c>
      <c r="C22" s="58">
        <v>738</v>
      </c>
      <c r="D22" s="60">
        <v>396</v>
      </c>
      <c r="F22" s="61">
        <v>1307</v>
      </c>
      <c r="G22" s="58">
        <v>39</v>
      </c>
      <c r="H22" s="58">
        <v>738</v>
      </c>
      <c r="I22" s="58">
        <v>39</v>
      </c>
      <c r="J22" s="58">
        <v>396</v>
      </c>
      <c r="K22" s="60">
        <v>39</v>
      </c>
    </row>
    <row r="23" spans="1:11" ht="12.75">
      <c r="A23" s="61">
        <v>39</v>
      </c>
      <c r="B23" s="58">
        <v>1464</v>
      </c>
      <c r="C23" s="58">
        <v>804</v>
      </c>
      <c r="D23" s="60">
        <v>442</v>
      </c>
      <c r="F23" s="61">
        <v>1464</v>
      </c>
      <c r="G23" s="58">
        <v>42</v>
      </c>
      <c r="H23" s="58">
        <v>804</v>
      </c>
      <c r="I23" s="58">
        <v>42</v>
      </c>
      <c r="J23" s="58">
        <v>442</v>
      </c>
      <c r="K23" s="60">
        <v>42</v>
      </c>
    </row>
    <row r="24" spans="1:11" ht="12.75">
      <c r="A24" s="61">
        <v>42</v>
      </c>
      <c r="B24" s="58">
        <v>1688</v>
      </c>
      <c r="C24" s="58">
        <v>946</v>
      </c>
      <c r="D24" s="60">
        <v>518</v>
      </c>
      <c r="F24" s="61">
        <v>1688</v>
      </c>
      <c r="G24" s="58">
        <v>45</v>
      </c>
      <c r="H24" s="58">
        <v>946</v>
      </c>
      <c r="I24" s="58">
        <v>45</v>
      </c>
      <c r="J24" s="58">
        <v>518</v>
      </c>
      <c r="K24" s="60">
        <v>45</v>
      </c>
    </row>
    <row r="25" spans="1:11" ht="12.75">
      <c r="A25" s="61">
        <v>45</v>
      </c>
      <c r="B25" s="58">
        <v>1943</v>
      </c>
      <c r="C25" s="58">
        <v>1087</v>
      </c>
      <c r="D25" s="60">
        <v>602</v>
      </c>
      <c r="F25" s="61">
        <v>1943</v>
      </c>
      <c r="G25" s="58">
        <v>48</v>
      </c>
      <c r="H25" s="58">
        <v>1087</v>
      </c>
      <c r="I25" s="58">
        <v>48</v>
      </c>
      <c r="J25" s="58">
        <v>602</v>
      </c>
      <c r="K25" s="60">
        <v>48</v>
      </c>
    </row>
    <row r="26" spans="1:11" ht="12.75">
      <c r="A26" s="61">
        <v>48</v>
      </c>
      <c r="B26" s="58">
        <v>2229</v>
      </c>
      <c r="C26" s="58">
        <v>1240</v>
      </c>
      <c r="D26" s="60">
        <v>682</v>
      </c>
      <c r="F26" s="61">
        <v>2229</v>
      </c>
      <c r="G26" s="58">
        <v>51</v>
      </c>
      <c r="H26" s="58">
        <v>1240</v>
      </c>
      <c r="I26" s="58">
        <v>51</v>
      </c>
      <c r="J26" s="58">
        <v>682</v>
      </c>
      <c r="K26" s="60">
        <v>51</v>
      </c>
    </row>
    <row r="27" spans="1:11" ht="12.75">
      <c r="A27" s="61">
        <v>51</v>
      </c>
      <c r="B27" s="58">
        <v>2513</v>
      </c>
      <c r="C27" s="58">
        <v>1397</v>
      </c>
      <c r="D27" s="60">
        <v>770</v>
      </c>
      <c r="F27" s="61">
        <v>2513</v>
      </c>
      <c r="G27" s="58">
        <v>54</v>
      </c>
      <c r="H27" s="58">
        <v>1397</v>
      </c>
      <c r="I27" s="58">
        <v>54</v>
      </c>
      <c r="J27" s="58">
        <v>770</v>
      </c>
      <c r="K27" s="60">
        <v>54</v>
      </c>
    </row>
    <row r="28" spans="1:11" ht="12.75">
      <c r="A28" s="61">
        <v>54</v>
      </c>
      <c r="B28" s="58">
        <v>2823</v>
      </c>
      <c r="C28" s="58">
        <v>1592</v>
      </c>
      <c r="D28" s="60">
        <v>862</v>
      </c>
      <c r="F28" s="61">
        <v>2823</v>
      </c>
      <c r="G28" s="58">
        <v>60</v>
      </c>
      <c r="H28" s="58">
        <v>1592</v>
      </c>
      <c r="I28" s="58">
        <v>60</v>
      </c>
      <c r="J28" s="58">
        <v>862</v>
      </c>
      <c r="K28" s="60">
        <v>60</v>
      </c>
    </row>
    <row r="29" spans="1:11" ht="13.5" thickBot="1">
      <c r="A29" s="62">
        <v>60</v>
      </c>
      <c r="B29" s="63">
        <v>3527</v>
      </c>
      <c r="C29" s="63">
        <v>1969</v>
      </c>
      <c r="D29" s="64">
        <v>1084</v>
      </c>
      <c r="F29" s="65">
        <v>3527</v>
      </c>
      <c r="G29" s="66"/>
      <c r="H29" s="66">
        <v>1969</v>
      </c>
      <c r="I29" s="66"/>
      <c r="J29" s="66">
        <v>1084</v>
      </c>
      <c r="K29" s="67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cp:lastPrinted>2010-09-17T17:03:03Z</cp:lastPrinted>
  <dcterms:created xsi:type="dcterms:W3CDTF">2010-09-17T16:42:10Z</dcterms:created>
  <dcterms:modified xsi:type="dcterms:W3CDTF">2010-09-17T17:42:24Z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